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0" windowWidth="17700" windowHeight="5580" activeTab="3"/>
  </bookViews>
  <sheets>
    <sheet name="Org 5-10TEW" sheetId="3" r:id="rId1"/>
    <sheet name="Sheet1" sheetId="2" state="hidden" r:id="rId2"/>
    <sheet name="Zusammenfassung" sheetId="7" r:id="rId3"/>
    <sheet name="Bearbeitungshinweise" sheetId="5" r:id="rId4"/>
    <sheet name="Hilfstabelle Ist-Werte" sheetId="8" r:id="rId5"/>
  </sheets>
  <definedNames>
    <definedName name="_xlnm._FilterDatabase" localSheetId="4" hidden="1">'Hilfstabelle Ist-Werte'!$A$11:$D$154</definedName>
    <definedName name="_xlnm._FilterDatabase" localSheetId="0" hidden="1">'Org 5-10TEW'!$B$13:$Q$154</definedName>
    <definedName name="_xlnm.Print_Titles" localSheetId="4">'Hilfstabelle Ist-Werte'!$A:$A,'Hilfstabelle Ist-Werte'!$11:$11</definedName>
    <definedName name="_xlnm.Print_Titles" localSheetId="0">'Org 5-10TEW'!$13:$13</definedName>
  </definedNames>
  <calcPr calcId="145621"/>
</workbook>
</file>

<file path=xl/calcChain.xml><?xml version="1.0" encoding="utf-8"?>
<calcChain xmlns="http://schemas.openxmlformats.org/spreadsheetml/2006/main">
  <c r="M46" i="3" l="1"/>
  <c r="I45" i="7" l="1"/>
  <c r="F45" i="7"/>
  <c r="F46" i="7" s="1"/>
  <c r="I46" i="7" l="1"/>
  <c r="E137" i="8" l="1"/>
  <c r="E124" i="8"/>
  <c r="E118" i="8"/>
  <c r="E112" i="8"/>
  <c r="E106" i="8"/>
  <c r="E103" i="8"/>
  <c r="E101" i="8"/>
  <c r="E98" i="8"/>
  <c r="E96" i="8"/>
  <c r="E93" i="8"/>
  <c r="E89" i="8"/>
  <c r="E86" i="8"/>
  <c r="E71" i="8"/>
  <c r="E67" i="8"/>
  <c r="E64" i="8"/>
  <c r="E54" i="8"/>
  <c r="E28" i="8"/>
  <c r="E23" i="8"/>
  <c r="E20" i="8"/>
  <c r="E18" i="8"/>
  <c r="AS156" i="8" l="1"/>
  <c r="AS157" i="8" s="1"/>
  <c r="AT156" i="8"/>
  <c r="AU156" i="8"/>
  <c r="AU157" i="8" s="1"/>
  <c r="AV156" i="8"/>
  <c r="AW156" i="8"/>
  <c r="AW157" i="8" s="1"/>
  <c r="AX156" i="8"/>
  <c r="AY156" i="8"/>
  <c r="AY157" i="8" s="1"/>
  <c r="AZ156" i="8"/>
  <c r="BA156" i="8"/>
  <c r="BA157" i="8" s="1"/>
  <c r="BB156" i="8"/>
  <c r="BC156" i="8"/>
  <c r="BC157" i="8" s="1"/>
  <c r="BD156" i="8"/>
  <c r="BE156" i="8"/>
  <c r="BE157" i="8" s="1"/>
  <c r="BF156" i="8"/>
  <c r="BG156" i="8"/>
  <c r="BG157" i="8" s="1"/>
  <c r="BH156" i="8"/>
  <c r="BI156" i="8"/>
  <c r="BI157" i="8" s="1"/>
  <c r="BJ156" i="8"/>
  <c r="BK156" i="8"/>
  <c r="BK157" i="8" s="1"/>
  <c r="BL156" i="8"/>
  <c r="BM156" i="8"/>
  <c r="BM157" i="8" s="1"/>
  <c r="BN156" i="8"/>
  <c r="BO156" i="8"/>
  <c r="BO157" i="8" s="1"/>
  <c r="BP156" i="8"/>
  <c r="BQ156" i="8"/>
  <c r="BQ157" i="8" s="1"/>
  <c r="BR156" i="8"/>
  <c r="BS156" i="8"/>
  <c r="BS157" i="8" s="1"/>
  <c r="BT156" i="8"/>
  <c r="BU156" i="8"/>
  <c r="BU157" i="8" s="1"/>
  <c r="BV156" i="8"/>
  <c r="BW156" i="8"/>
  <c r="BW157" i="8" s="1"/>
  <c r="AT157" i="8"/>
  <c r="AV157" i="8"/>
  <c r="AX157" i="8"/>
  <c r="AZ157" i="8"/>
  <c r="BB157" i="8"/>
  <c r="BD157" i="8"/>
  <c r="BF157" i="8"/>
  <c r="BH157" i="8"/>
  <c r="BJ157" i="8"/>
  <c r="BL157" i="8"/>
  <c r="BN157" i="8"/>
  <c r="BP157" i="8"/>
  <c r="BR157" i="8"/>
  <c r="BT157" i="8"/>
  <c r="BV157" i="8"/>
  <c r="E154" i="8" l="1"/>
  <c r="E153" i="8"/>
  <c r="E152" i="8"/>
  <c r="E150" i="8"/>
  <c r="E149" i="8"/>
  <c r="E148" i="8"/>
  <c r="E147" i="8"/>
  <c r="E146" i="8"/>
  <c r="E145" i="8"/>
  <c r="E144" i="8"/>
  <c r="E143" i="8"/>
  <c r="E142" i="8"/>
  <c r="E141" i="8"/>
  <c r="E139" i="8"/>
  <c r="E135" i="8"/>
  <c r="E134" i="8"/>
  <c r="E133" i="8"/>
  <c r="E132" i="8"/>
  <c r="E130" i="8"/>
  <c r="E129" i="8"/>
  <c r="E128" i="8"/>
  <c r="E127" i="8"/>
  <c r="E122" i="8"/>
  <c r="E116" i="8"/>
  <c r="E115" i="8"/>
  <c r="E84" i="8"/>
  <c r="E83" i="8"/>
  <c r="E82" i="8"/>
  <c r="E62" i="8"/>
  <c r="E61" i="8"/>
  <c r="E60" i="8"/>
  <c r="E59" i="8"/>
  <c r="E58" i="8"/>
  <c r="E57" i="8"/>
  <c r="E52" i="8"/>
  <c r="E51" i="8"/>
  <c r="E50" i="8"/>
  <c r="E49" i="8"/>
  <c r="E48" i="8"/>
  <c r="E46" i="8"/>
  <c r="E45" i="8"/>
  <c r="E41" i="8"/>
  <c r="E40" i="8"/>
  <c r="E39" i="8"/>
  <c r="E38" i="8"/>
  <c r="E37" i="8"/>
  <c r="E36" i="8"/>
  <c r="E35" i="8"/>
  <c r="E17" i="8"/>
  <c r="E16" i="8"/>
  <c r="E15" i="8"/>
  <c r="E14" i="8"/>
  <c r="E13" i="8"/>
  <c r="E12" i="8"/>
  <c r="Z156" i="8"/>
  <c r="AA156" i="8"/>
  <c r="AA157" i="8" s="1"/>
  <c r="AB156" i="8"/>
  <c r="AC156" i="8"/>
  <c r="AC157" i="8" s="1"/>
  <c r="AD156" i="8"/>
  <c r="AE156" i="8"/>
  <c r="AE157" i="8" s="1"/>
  <c r="AF156" i="8"/>
  <c r="AG156" i="8"/>
  <c r="AG157" i="8" s="1"/>
  <c r="AH156" i="8"/>
  <c r="AI156" i="8"/>
  <c r="AI157" i="8" s="1"/>
  <c r="AJ156" i="8"/>
  <c r="AK156" i="8"/>
  <c r="AK157" i="8" s="1"/>
  <c r="AL156" i="8"/>
  <c r="AM156" i="8"/>
  <c r="AM157" i="8" s="1"/>
  <c r="AN156" i="8"/>
  <c r="AO156" i="8"/>
  <c r="AO157" i="8" s="1"/>
  <c r="AP156" i="8"/>
  <c r="AQ156" i="8"/>
  <c r="AQ157" i="8" s="1"/>
  <c r="AR156" i="8"/>
  <c r="Z157" i="8"/>
  <c r="AB157" i="8"/>
  <c r="AD157" i="8"/>
  <c r="AF157" i="8"/>
  <c r="AH157" i="8"/>
  <c r="AJ157" i="8"/>
  <c r="AL157" i="8"/>
  <c r="AN157" i="8"/>
  <c r="AP157" i="8"/>
  <c r="AR157" i="8"/>
  <c r="N156" i="8"/>
  <c r="N157" i="8" s="1"/>
  <c r="O156" i="8"/>
  <c r="O157" i="8" s="1"/>
  <c r="P156" i="8"/>
  <c r="P157" i="8" s="1"/>
  <c r="Q156" i="8"/>
  <c r="Q157" i="8" s="1"/>
  <c r="R156" i="8"/>
  <c r="R157" i="8" s="1"/>
  <c r="S156" i="8"/>
  <c r="S157" i="8" s="1"/>
  <c r="T156" i="8"/>
  <c r="T157" i="8" s="1"/>
  <c r="U156" i="8"/>
  <c r="U157" i="8" s="1"/>
  <c r="V156" i="8"/>
  <c r="V157" i="8" s="1"/>
  <c r="W156" i="8"/>
  <c r="W157" i="8" s="1"/>
  <c r="X156" i="8"/>
  <c r="X157" i="8" s="1"/>
  <c r="Y156" i="8"/>
  <c r="Y157" i="8" s="1"/>
  <c r="M156" i="8" l="1"/>
  <c r="M157" i="8" s="1"/>
  <c r="L156" i="8" l="1"/>
  <c r="L157" i="8" s="1"/>
  <c r="I43" i="7"/>
  <c r="I41" i="7"/>
  <c r="I39" i="7"/>
  <c r="I38" i="7"/>
  <c r="I37" i="7"/>
  <c r="I36" i="7"/>
  <c r="I35" i="7"/>
  <c r="I33" i="7"/>
  <c r="I32" i="7"/>
  <c r="I30" i="7"/>
  <c r="I29" i="7"/>
  <c r="I27" i="7"/>
  <c r="I26" i="7"/>
  <c r="I25" i="7"/>
  <c r="I24" i="7"/>
  <c r="I23" i="7"/>
  <c r="I21" i="7"/>
  <c r="I20" i="7"/>
  <c r="I19" i="7"/>
  <c r="I18" i="7"/>
  <c r="I17" i="7"/>
  <c r="I16" i="7"/>
  <c r="I14" i="7"/>
  <c r="I12" i="7"/>
  <c r="I11" i="7"/>
  <c r="I10" i="7"/>
  <c r="E7" i="7"/>
  <c r="F41" i="7"/>
  <c r="F10" i="7" l="1"/>
  <c r="F32" i="7"/>
  <c r="K156" i="8"/>
  <c r="K157" i="8" s="1"/>
  <c r="I47" i="7"/>
  <c r="I48" i="7" s="1"/>
  <c r="F29" i="7"/>
  <c r="F23" i="7"/>
  <c r="F35" i="7"/>
  <c r="F43" i="7"/>
  <c r="F16" i="7"/>
  <c r="P14" i="3"/>
  <c r="J156" i="8" l="1"/>
  <c r="J157" i="8" s="1"/>
  <c r="F47" i="7"/>
  <c r="F48" i="7" s="1"/>
  <c r="N160" i="3"/>
  <c r="I156" i="8" l="1"/>
  <c r="I157" i="8" s="1"/>
  <c r="P150" i="3"/>
  <c r="P149" i="3"/>
  <c r="P148" i="3"/>
  <c r="P147" i="3"/>
  <c r="P146" i="3"/>
  <c r="P145" i="3"/>
  <c r="P144" i="3"/>
  <c r="P143" i="3"/>
  <c r="P142" i="3"/>
  <c r="P141" i="3"/>
  <c r="P139" i="3"/>
  <c r="P137" i="3"/>
  <c r="P135" i="3"/>
  <c r="P134" i="3"/>
  <c r="P133" i="3"/>
  <c r="P132" i="3"/>
  <c r="P130" i="3"/>
  <c r="P129" i="3"/>
  <c r="P128" i="3"/>
  <c r="P124" i="3"/>
  <c r="P127" i="3"/>
  <c r="P122" i="3"/>
  <c r="P118" i="3"/>
  <c r="P115" i="3"/>
  <c r="P112" i="3"/>
  <c r="P106" i="3"/>
  <c r="P103" i="3"/>
  <c r="P101" i="3"/>
  <c r="P98" i="3"/>
  <c r="P96" i="3"/>
  <c r="P93" i="3"/>
  <c r="P89" i="3"/>
  <c r="P86" i="3"/>
  <c r="P84" i="3"/>
  <c r="P83" i="3"/>
  <c r="P82" i="3"/>
  <c r="P71" i="3"/>
  <c r="P67" i="3"/>
  <c r="P64" i="3"/>
  <c r="P62" i="3"/>
  <c r="P61" i="3"/>
  <c r="P60" i="3"/>
  <c r="P59" i="3"/>
  <c r="P58" i="3"/>
  <c r="P57" i="3"/>
  <c r="P54" i="3"/>
  <c r="P52" i="3"/>
  <c r="P51" i="3"/>
  <c r="P50" i="3"/>
  <c r="P49" i="3"/>
  <c r="P48" i="3"/>
  <c r="P46" i="3"/>
  <c r="P45" i="3"/>
  <c r="P42" i="3"/>
  <c r="P41" i="3"/>
  <c r="P40" i="3"/>
  <c r="P39" i="3"/>
  <c r="P38" i="3"/>
  <c r="P37" i="3"/>
  <c r="P36" i="3"/>
  <c r="P35" i="3"/>
  <c r="P28" i="3"/>
  <c r="P23" i="3"/>
  <c r="P20" i="3"/>
  <c r="P18" i="3"/>
  <c r="P17" i="3"/>
  <c r="P16" i="3"/>
  <c r="P15" i="3"/>
  <c r="H156" i="8" l="1"/>
  <c r="H157" i="8" s="1"/>
  <c r="N159" i="3"/>
  <c r="C57" i="5"/>
  <c r="D57" i="5"/>
  <c r="E57" i="5"/>
  <c r="F57" i="5"/>
  <c r="G57" i="5"/>
  <c r="H57" i="5"/>
  <c r="I57" i="5"/>
  <c r="J57" i="5"/>
  <c r="K57" i="5"/>
  <c r="L57" i="5"/>
  <c r="M57" i="5"/>
  <c r="M37" i="3"/>
  <c r="O37" i="3" s="1"/>
  <c r="G156" i="8" l="1"/>
  <c r="G157" i="8" s="1"/>
  <c r="M154" i="3"/>
  <c r="M153" i="3"/>
  <c r="M152" i="3"/>
  <c r="H43" i="7" s="1"/>
  <c r="E156" i="8" l="1"/>
  <c r="E157" i="8" s="1"/>
  <c r="F156" i="8"/>
  <c r="F157" i="8" s="1"/>
  <c r="E43" i="7"/>
  <c r="G43" i="7" s="1"/>
  <c r="J43" i="7"/>
  <c r="K43" i="7"/>
  <c r="P154" i="3"/>
  <c r="O154" i="3"/>
  <c r="P153" i="3"/>
  <c r="O153" i="3"/>
  <c r="P152" i="3"/>
  <c r="O152" i="3"/>
  <c r="M124" i="3"/>
  <c r="M86" i="3"/>
  <c r="M61" i="3"/>
  <c r="O61" i="3" s="1"/>
  <c r="M28" i="3"/>
  <c r="O86" i="3" l="1"/>
  <c r="H25" i="7"/>
  <c r="O124" i="3"/>
  <c r="H36" i="7"/>
  <c r="H14" i="7"/>
  <c r="K14" i="7" s="1"/>
  <c r="O28" i="3"/>
  <c r="N161" i="3"/>
  <c r="M42" i="3"/>
  <c r="O42" i="3" s="1"/>
  <c r="L46" i="3"/>
  <c r="O46" i="3" s="1"/>
  <c r="L39" i="3"/>
  <c r="L137" i="3"/>
  <c r="L103" i="3"/>
  <c r="L89" i="3"/>
  <c r="L84" i="3"/>
  <c r="L71" i="3"/>
  <c r="L58" i="3"/>
  <c r="J14" i="7" l="1"/>
  <c r="K36" i="7"/>
  <c r="J36" i="7"/>
  <c r="K25" i="7"/>
  <c r="J25" i="7"/>
  <c r="M48" i="3"/>
  <c r="L145" i="3"/>
  <c r="L142" i="3"/>
  <c r="O48" i="3" l="1"/>
  <c r="L130" i="3"/>
  <c r="M101" i="3"/>
  <c r="L99" i="3"/>
  <c r="L98" i="3"/>
  <c r="M71" i="3"/>
  <c r="H23" i="7" s="1"/>
  <c r="L49" i="3"/>
  <c r="L45" i="3"/>
  <c r="E9" i="3"/>
  <c r="E11" i="3"/>
  <c r="O101" i="3" l="1"/>
  <c r="K23" i="7"/>
  <c r="J23" i="7"/>
  <c r="O71" i="3"/>
  <c r="M17" i="3"/>
  <c r="O17" i="3" s="1"/>
  <c r="M146" i="3" l="1"/>
  <c r="O146" i="3" s="1"/>
  <c r="M143" i="3"/>
  <c r="O143" i="3" s="1"/>
  <c r="M150" i="3" l="1"/>
  <c r="O150" i="3" s="1"/>
  <c r="M23" i="3" l="1"/>
  <c r="O23" i="3" l="1"/>
  <c r="H12" i="7"/>
  <c r="M149" i="3"/>
  <c r="O149" i="3" s="1"/>
  <c r="M148" i="3"/>
  <c r="O148" i="3" s="1"/>
  <c r="M147" i="3"/>
  <c r="O147" i="3" s="1"/>
  <c r="M145" i="3"/>
  <c r="O145" i="3" s="1"/>
  <c r="M144" i="3"/>
  <c r="O144" i="3" s="1"/>
  <c r="M142" i="3"/>
  <c r="O142" i="3" s="1"/>
  <c r="M141" i="3"/>
  <c r="M139" i="3"/>
  <c r="O139" i="3" s="1"/>
  <c r="M137" i="3"/>
  <c r="H39" i="7" s="1"/>
  <c r="M135" i="3"/>
  <c r="O135" i="3" s="1"/>
  <c r="M134" i="3"/>
  <c r="O134" i="3" s="1"/>
  <c r="M133" i="3"/>
  <c r="O133" i="3" s="1"/>
  <c r="M132" i="3"/>
  <c r="M130" i="3"/>
  <c r="O130" i="3" s="1"/>
  <c r="M129" i="3"/>
  <c r="O129" i="3" s="1"/>
  <c r="M128" i="3"/>
  <c r="O128" i="3" s="1"/>
  <c r="M127" i="3"/>
  <c r="M122" i="3"/>
  <c r="O122" i="3" s="1"/>
  <c r="M118" i="3"/>
  <c r="M115" i="3"/>
  <c r="O115" i="3" s="1"/>
  <c r="M112" i="3"/>
  <c r="M106" i="3"/>
  <c r="M103" i="3"/>
  <c r="H30" i="7" s="1"/>
  <c r="M98" i="3"/>
  <c r="O98" i="3" s="1"/>
  <c r="M96" i="3"/>
  <c r="M93" i="3"/>
  <c r="M84" i="3"/>
  <c r="M83" i="3"/>
  <c r="O83" i="3" s="1"/>
  <c r="M82" i="3"/>
  <c r="M67" i="3"/>
  <c r="M64" i="3"/>
  <c r="M62" i="3"/>
  <c r="O62" i="3" s="1"/>
  <c r="M60" i="3"/>
  <c r="O60" i="3" s="1"/>
  <c r="M59" i="3"/>
  <c r="O59" i="3" s="1"/>
  <c r="M58" i="3"/>
  <c r="M57" i="3"/>
  <c r="O57" i="3" s="1"/>
  <c r="M54" i="3"/>
  <c r="M52" i="3"/>
  <c r="O52" i="3" s="1"/>
  <c r="M51" i="3"/>
  <c r="O51" i="3" s="1"/>
  <c r="M50" i="3"/>
  <c r="O50" i="3" s="1"/>
  <c r="M49" i="3"/>
  <c r="M45" i="3"/>
  <c r="M41" i="3"/>
  <c r="O41" i="3" s="1"/>
  <c r="M40" i="3"/>
  <c r="O40" i="3" s="1"/>
  <c r="M39" i="3"/>
  <c r="M38" i="3"/>
  <c r="O38" i="3" s="1"/>
  <c r="M36" i="3"/>
  <c r="O36" i="3" s="1"/>
  <c r="M35" i="3"/>
  <c r="M20" i="3"/>
  <c r="M18" i="3"/>
  <c r="O18" i="3" s="1"/>
  <c r="M16" i="3"/>
  <c r="J12" i="7" l="1"/>
  <c r="K12" i="7"/>
  <c r="O16" i="3"/>
  <c r="O45" i="3"/>
  <c r="H17" i="7"/>
  <c r="O93" i="3"/>
  <c r="H27" i="7"/>
  <c r="O20" i="3"/>
  <c r="H11" i="7"/>
  <c r="O49" i="3"/>
  <c r="H18" i="7"/>
  <c r="O54" i="3"/>
  <c r="H19" i="7"/>
  <c r="O82" i="3"/>
  <c r="H24" i="7"/>
  <c r="O96" i="3"/>
  <c r="H29" i="7"/>
  <c r="O112" i="3"/>
  <c r="H33" i="7"/>
  <c r="O127" i="3"/>
  <c r="H37" i="7"/>
  <c r="O132" i="3"/>
  <c r="H38" i="7"/>
  <c r="J39" i="7"/>
  <c r="K39" i="7"/>
  <c r="O106" i="3"/>
  <c r="H32" i="7"/>
  <c r="O35" i="3"/>
  <c r="H16" i="7"/>
  <c r="O67" i="3"/>
  <c r="H21" i="7"/>
  <c r="O64" i="3"/>
  <c r="H20" i="7"/>
  <c r="K30" i="7"/>
  <c r="J30" i="7"/>
  <c r="O118" i="3"/>
  <c r="H35" i="7"/>
  <c r="O141" i="3"/>
  <c r="H41" i="7"/>
  <c r="O39" i="3"/>
  <c r="O58" i="3"/>
  <c r="O84" i="3"/>
  <c r="O103" i="3"/>
  <c r="O137" i="3"/>
  <c r="M89" i="3"/>
  <c r="H26" i="7" s="1"/>
  <c r="H15" i="3"/>
  <c r="H14" i="3"/>
  <c r="L15" i="3" l="1"/>
  <c r="J32" i="7"/>
  <c r="E32" i="7"/>
  <c r="G32" i="7" s="1"/>
  <c r="K32" i="7"/>
  <c r="K33" i="7"/>
  <c r="J33" i="7"/>
  <c r="J24" i="7"/>
  <c r="K24" i="7"/>
  <c r="E23" i="7"/>
  <c r="G23" i="7" s="1"/>
  <c r="J18" i="7"/>
  <c r="K18" i="7"/>
  <c r="K27" i="7"/>
  <c r="J27" i="7"/>
  <c r="K38" i="7"/>
  <c r="J38" i="7"/>
  <c r="K16" i="7"/>
  <c r="J16" i="7"/>
  <c r="E16" i="7"/>
  <c r="G16" i="7" s="1"/>
  <c r="E29" i="7"/>
  <c r="G29" i="7" s="1"/>
  <c r="J29" i="7"/>
  <c r="K29" i="7"/>
  <c r="J19" i="7"/>
  <c r="K19" i="7"/>
  <c r="J11" i="7"/>
  <c r="K11" i="7"/>
  <c r="J17" i="7"/>
  <c r="K17" i="7"/>
  <c r="K41" i="7"/>
  <c r="E41" i="7"/>
  <c r="G41" i="7" s="1"/>
  <c r="J41" i="7"/>
  <c r="J21" i="7"/>
  <c r="K21" i="7"/>
  <c r="J26" i="7"/>
  <c r="K26" i="7"/>
  <c r="E35" i="7"/>
  <c r="G35" i="7" s="1"/>
  <c r="J35" i="7"/>
  <c r="K35" i="7"/>
  <c r="K20" i="7"/>
  <c r="J20" i="7"/>
  <c r="J37" i="7"/>
  <c r="K37" i="7"/>
  <c r="O89" i="3"/>
  <c r="L14" i="3"/>
  <c r="M15" i="3" l="1"/>
  <c r="O15" i="3" s="1"/>
  <c r="M14" i="3"/>
  <c r="H10" i="7" l="1"/>
  <c r="K10" i="7" s="1"/>
  <c r="O14" i="3"/>
  <c r="M158" i="3"/>
  <c r="P158" i="3" s="1"/>
  <c r="M160" i="3"/>
  <c r="J10" i="7" l="1"/>
  <c r="H45" i="7"/>
  <c r="H46" i="7" s="1"/>
  <c r="H47" i="7"/>
  <c r="E10" i="7"/>
  <c r="O160" i="3"/>
  <c r="P160" i="3"/>
  <c r="M161" i="3"/>
  <c r="P161" i="3" s="1"/>
  <c r="M159" i="3"/>
  <c r="P159" i="3" s="1"/>
  <c r="O158" i="3"/>
  <c r="E45" i="7" l="1"/>
  <c r="E47" i="7"/>
  <c r="K47" i="7"/>
  <c r="J47" i="7"/>
  <c r="H48" i="7"/>
  <c r="K48" i="7" s="1"/>
  <c r="K45" i="7"/>
  <c r="J45" i="7"/>
  <c r="G10" i="7"/>
  <c r="O159" i="3"/>
  <c r="O161" i="3"/>
  <c r="J48" i="7" l="1"/>
  <c r="J46" i="7"/>
  <c r="K46" i="7"/>
  <c r="E46" i="7"/>
  <c r="G46" i="7" s="1"/>
  <c r="G45" i="7"/>
  <c r="G47" i="7"/>
  <c r="E48" i="7"/>
  <c r="G48" i="7" s="1"/>
</calcChain>
</file>

<file path=xl/comments1.xml><?xml version="1.0" encoding="utf-8"?>
<comments xmlns="http://schemas.openxmlformats.org/spreadsheetml/2006/main">
  <authors>
    <author>Kober, Manuela - SRH</author>
  </authors>
  <commentList>
    <comment ref="K13" authorId="0">
      <text>
        <r>
          <rPr>
            <sz val="9"/>
            <color indexed="81"/>
            <rFont val="Tahoma"/>
            <family val="2"/>
          </rPr>
          <t>Wählen Sie "Nicht berücksichtigt", wenn die Aufgabe nicht in die Berechnung einbezogen werden soll. 
Beispiel Aufgabe 23.5.7: ist kein gemeindeeigener Wald vorhanden, "Nicht berücksichtigt" wählen.</t>
        </r>
      </text>
    </comment>
    <comment ref="P13" authorId="0">
      <text>
        <r>
          <rPr>
            <sz val="8"/>
            <color indexed="81"/>
            <rFont val="Tahoma"/>
            <family val="2"/>
          </rPr>
          <t>Beispiel:
Abweichung beträgt -20 %, dann heißt dies: der Ist-Wert ist 20% niedriger als der Soll-Wert.
Folglich ergibt sich als Differenz ein Mehrbedarf von x.</t>
        </r>
      </text>
    </comment>
  </commentList>
</comments>
</file>

<file path=xl/comments2.xml><?xml version="1.0" encoding="utf-8"?>
<comments xmlns="http://schemas.openxmlformats.org/spreadsheetml/2006/main">
  <authors>
    <author>Kober, Manuela - SRH</author>
  </authors>
  <commentList>
    <comment ref="N35" authorId="0">
      <text>
        <r>
          <rPr>
            <sz val="9"/>
            <color indexed="81"/>
            <rFont val="Tahoma"/>
            <family val="2"/>
          </rPr>
          <t>VwV KomHWi:
- Kernhaushalt (Beschäftigungsbereich (BB) 21)
- Personal in Eigenbetrieben (BB 22)
- ohne Personal in Kindertageseinrichtungen (BB 21 und BB 22)
- ohne Beschäftigte, die sich in der Freistellungsphase der Altersteilzeit befinden
- ohne das für die Übernahme der Optionsaufgaben nach § 6a SGBII eingesetzte Personal
- ohne die Stelle des Hauptverwaltungsbeamten (Bürgermeister, Landrat)</t>
        </r>
      </text>
    </comment>
  </commentList>
</comments>
</file>

<file path=xl/sharedStrings.xml><?xml version="1.0" encoding="utf-8"?>
<sst xmlns="http://schemas.openxmlformats.org/spreadsheetml/2006/main" count="1242" uniqueCount="668">
  <si>
    <t>Aufgaben</t>
  </si>
  <si>
    <t xml:space="preserve">Politisch-administrative Unterstützung Bürgermeister </t>
  </si>
  <si>
    <t>10.1</t>
  </si>
  <si>
    <t xml:space="preserve">Steuerung und Leitung der Gemeindeverwaltung </t>
  </si>
  <si>
    <t>10.2</t>
  </si>
  <si>
    <t>Assistenz- und Sekretariatsaufgaben</t>
  </si>
  <si>
    <t>10.3</t>
  </si>
  <si>
    <t>Administrative Betreuung des Gemeinderats und seiner Ausschüsse sowie der Ortschaftsräte</t>
  </si>
  <si>
    <t>10.4</t>
  </si>
  <si>
    <t>Öffentlichkeits- und Pressearbeit für die Gemeinde</t>
  </si>
  <si>
    <t>Wahlen und Statistik</t>
  </si>
  <si>
    <t>11.1</t>
  </si>
  <si>
    <t xml:space="preserve">Wahrnehmung zentraler statistischer Aufgaben der Gemeinde </t>
  </si>
  <si>
    <t>11.2</t>
  </si>
  <si>
    <t>Personalrat</t>
  </si>
  <si>
    <t>12.1</t>
  </si>
  <si>
    <t>Personalratstätigkeit</t>
  </si>
  <si>
    <t>Beauftragte</t>
  </si>
  <si>
    <t>13.1</t>
  </si>
  <si>
    <t>Aufgaben der Gleichstellungs- und Frauenbeauftragten</t>
  </si>
  <si>
    <t>13.2</t>
  </si>
  <si>
    <t>13.3</t>
  </si>
  <si>
    <t xml:space="preserve">Sonstige Beauftragungen </t>
  </si>
  <si>
    <t xml:space="preserve">Zentrale Dienste </t>
  </si>
  <si>
    <t>20.1</t>
  </si>
  <si>
    <t>20.2</t>
  </si>
  <si>
    <t xml:space="preserve">IT-Betreuung </t>
  </si>
  <si>
    <t>20.2.3</t>
  </si>
  <si>
    <t>Digitalisierung</t>
  </si>
  <si>
    <t>20.3</t>
  </si>
  <si>
    <t>20.4</t>
  </si>
  <si>
    <t>20.5</t>
  </si>
  <si>
    <t>Versicherungswesen</t>
  </si>
  <si>
    <t>20.6</t>
  </si>
  <si>
    <t>Fuhrparkmanagement</t>
  </si>
  <si>
    <t>20.7</t>
  </si>
  <si>
    <t>Empfang, Bürgerinformation, Rezeption</t>
  </si>
  <si>
    <t>20.8</t>
  </si>
  <si>
    <t>Personal</t>
  </si>
  <si>
    <t>21.1</t>
  </si>
  <si>
    <t>21.2</t>
  </si>
  <si>
    <t xml:space="preserve">Lohn- und Gehaltsabrechnung </t>
  </si>
  <si>
    <t>Finanzen</t>
  </si>
  <si>
    <t>22.1.1</t>
  </si>
  <si>
    <t>Haushaltsplanung</t>
  </si>
  <si>
    <t>22.1.2</t>
  </si>
  <si>
    <t>22.2</t>
  </si>
  <si>
    <t>Kassenwirtschaft</t>
  </si>
  <si>
    <t>22.3</t>
  </si>
  <si>
    <t>Mahnung und Vollstreckung</t>
  </si>
  <si>
    <t>22.4</t>
  </si>
  <si>
    <t>23.1</t>
  </si>
  <si>
    <t>23.2</t>
  </si>
  <si>
    <t xml:space="preserve">Planung </t>
  </si>
  <si>
    <t>23.3</t>
  </si>
  <si>
    <t xml:space="preserve">Bauüberwachung </t>
  </si>
  <si>
    <t>23.4</t>
  </si>
  <si>
    <t>23.5</t>
  </si>
  <si>
    <t>23.5.7</t>
  </si>
  <si>
    <t xml:space="preserve">Bewirtschaftung von gemeindeeigenen Wald </t>
  </si>
  <si>
    <t>23.6.1</t>
  </si>
  <si>
    <t>Hausmeisterdienste Gebäude</t>
  </si>
  <si>
    <t>23.6.4</t>
  </si>
  <si>
    <t xml:space="preserve">Grünflächenpflege einschl. Sportplätze </t>
  </si>
  <si>
    <t>Archiv</t>
  </si>
  <si>
    <t>24.1</t>
  </si>
  <si>
    <t>Schriftgutverwaltung</t>
  </si>
  <si>
    <t>24.2</t>
  </si>
  <si>
    <t xml:space="preserve">Archiv </t>
  </si>
  <si>
    <t>Recht</t>
  </si>
  <si>
    <t>25.1</t>
  </si>
  <si>
    <t xml:space="preserve">Rechtsberatung inklusive rechtlicher Vertretung </t>
  </si>
  <si>
    <t>25.2</t>
  </si>
  <si>
    <t>25.3</t>
  </si>
  <si>
    <t>Bearbeitung von Strafanzeigen und Strafanträge wegen strafbaren Handlungen zum Nachteil der Stadt</t>
  </si>
  <si>
    <t>Sicherheit und Ordnung</t>
  </si>
  <si>
    <t>30.1</t>
  </si>
  <si>
    <t>Ordnungsbehördliche Aufgaben</t>
  </si>
  <si>
    <t>30.2</t>
  </si>
  <si>
    <t xml:space="preserve">Friedhofswesen </t>
  </si>
  <si>
    <t>30.4</t>
  </si>
  <si>
    <t>30.5</t>
  </si>
  <si>
    <t>30.6</t>
  </si>
  <si>
    <t>30.7</t>
  </si>
  <si>
    <t>Vollzug Sächsisches Ausführungsgesetz zum Glücksspielstaatsvertrag</t>
  </si>
  <si>
    <t>30.8</t>
  </si>
  <si>
    <t xml:space="preserve">Fundangelegenheiten </t>
  </si>
  <si>
    <t>30.9</t>
  </si>
  <si>
    <t xml:space="preserve">Schiedsstellen </t>
  </si>
  <si>
    <t>31.1</t>
  </si>
  <si>
    <t xml:space="preserve">Meldeangelegenheiten </t>
  </si>
  <si>
    <t>31.2</t>
  </si>
  <si>
    <t>31.3</t>
  </si>
  <si>
    <t>Straßenverkehr</t>
  </si>
  <si>
    <t>33.1</t>
  </si>
  <si>
    <t xml:space="preserve">Verkehrslenkung, Verkehrssicherung </t>
  </si>
  <si>
    <t>33.2</t>
  </si>
  <si>
    <t xml:space="preserve">Verkehrsplanung </t>
  </si>
  <si>
    <t>33.3</t>
  </si>
  <si>
    <t>Verkehrsrechtliche Anordnungen und Genehmigungen</t>
  </si>
  <si>
    <t>Brandschutz, Rettungsdienst und Katastrophenschutz</t>
  </si>
  <si>
    <t>34.1</t>
  </si>
  <si>
    <t>Feuerschutz</t>
  </si>
  <si>
    <t>34.2</t>
  </si>
  <si>
    <t>Mitwirkung beim Katastrophenschutz</t>
  </si>
  <si>
    <t>40.1</t>
  </si>
  <si>
    <t xml:space="preserve">Mitwirkung bei der Schulnetzplanung </t>
  </si>
  <si>
    <t>40.2</t>
  </si>
  <si>
    <t>Schulträgeraufgaben</t>
  </si>
  <si>
    <t>40.3</t>
  </si>
  <si>
    <t>Kultur- und Sportförderung</t>
  </si>
  <si>
    <t>41.1</t>
  </si>
  <si>
    <t>41.2</t>
  </si>
  <si>
    <t>Sport- und Vereinsförderung inkl. Steuerung/ Organisation von Schwimmbädern (kein Betrieb)</t>
  </si>
  <si>
    <t>41.3</t>
  </si>
  <si>
    <t>41.4</t>
  </si>
  <si>
    <t xml:space="preserve">Förderung des Ehrenamtes </t>
  </si>
  <si>
    <t>Soziales</t>
  </si>
  <si>
    <t>50.1</t>
  </si>
  <si>
    <t>50.2</t>
  </si>
  <si>
    <t xml:space="preserve">Beteiligung an der Sozialplanung </t>
  </si>
  <si>
    <t>50.3</t>
  </si>
  <si>
    <t>Zusammenarbeit mit freien und öffentlichen Trägern der Sozialhilfe</t>
  </si>
  <si>
    <t>50.4</t>
  </si>
  <si>
    <t>Durchführung eigener Maßnahmen der Sozialarbeit</t>
  </si>
  <si>
    <t>50.5</t>
  </si>
  <si>
    <t>Jugend</t>
  </si>
  <si>
    <t>51.1</t>
  </si>
  <si>
    <t>Beteiligung an der Jugendhilfeplanung</t>
  </si>
  <si>
    <t>51.2</t>
  </si>
  <si>
    <t>Abgabe jugendhilfeplanerischer Stellungnahmen zu Bauvorhaben</t>
  </si>
  <si>
    <t>51.3</t>
  </si>
  <si>
    <t>Zusammenarbeit mit freien und öffentlichen Trägern der Jugendhilfe</t>
  </si>
  <si>
    <t>51.4</t>
  </si>
  <si>
    <t>Räumliche Planung und Entwicklung</t>
  </si>
  <si>
    <t>60.1</t>
  </si>
  <si>
    <t>Aufgaben der Gemeindeplanung</t>
  </si>
  <si>
    <t>60.1.1</t>
  </si>
  <si>
    <t>Bauleitplanung (FNP + B-Plan)</t>
  </si>
  <si>
    <t>60.1.2</t>
  </si>
  <si>
    <t>60.1.3</t>
  </si>
  <si>
    <t xml:space="preserve">Beteiligung und Anhörung bei Bauanträgen </t>
  </si>
  <si>
    <t>60.1.4</t>
  </si>
  <si>
    <t xml:space="preserve">Breitbandausbau </t>
  </si>
  <si>
    <t>Verkehrsflächen und -anlagen</t>
  </si>
  <si>
    <t>62.1</t>
  </si>
  <si>
    <t xml:space="preserve">Planung und Bau von Gemeindestraßen (außer VOB und städtebauliche Sanierung, vgl. Nr. 60.1.2) </t>
  </si>
  <si>
    <t>62.2</t>
  </si>
  <si>
    <t>62.3</t>
  </si>
  <si>
    <t>62.4</t>
  </si>
  <si>
    <t>Natur- und Landschaftspflege</t>
  </si>
  <si>
    <t>63.1</t>
  </si>
  <si>
    <t xml:space="preserve">Unterschutzstellung für geschützte Landschaftsbestandteile </t>
  </si>
  <si>
    <t>63.2</t>
  </si>
  <si>
    <t xml:space="preserve">Aufstellung Landschaftspläne, Grünordnungspläne </t>
  </si>
  <si>
    <t>63.3</t>
  </si>
  <si>
    <t xml:space="preserve">Unterhaltung Gewässer II. Ordnung </t>
  </si>
  <si>
    <t>63.4</t>
  </si>
  <si>
    <t>TÖB-Beteiligung</t>
  </si>
  <si>
    <t>Wirtschaft und Tourismus</t>
  </si>
  <si>
    <t>64.1</t>
  </si>
  <si>
    <t>Wirtschaftsförderung</t>
  </si>
  <si>
    <t>64.2</t>
  </si>
  <si>
    <t>Tourismus</t>
  </si>
  <si>
    <t>64.3</t>
  </si>
  <si>
    <t xml:space="preserve">Märkte, Veranstaltungen </t>
  </si>
  <si>
    <t>Bauhof</t>
  </si>
  <si>
    <t>70.1</t>
  </si>
  <si>
    <t>70.2</t>
  </si>
  <si>
    <t>Tiefbauunterhaltung; Unterhaltung, Wartung, Instandsetzung von Verkehrsflächen, Anlagen, Einrichtungen etc.</t>
  </si>
  <si>
    <t>70.3</t>
  </si>
  <si>
    <t>70.4</t>
  </si>
  <si>
    <t>Gärtnerische Pflege und Unterhaltung</t>
  </si>
  <si>
    <t>70.5</t>
  </si>
  <si>
    <t>70.6</t>
  </si>
  <si>
    <t>70.7</t>
  </si>
  <si>
    <t>Stadtreinigung</t>
  </si>
  <si>
    <t>70.8</t>
  </si>
  <si>
    <t>Winterdienst</t>
  </si>
  <si>
    <t>Allgemeine Hilfs- und Transportdienste</t>
  </si>
  <si>
    <t>Fahrzeug- und Geräteinstandhaltung</t>
  </si>
  <si>
    <t>Anzahl der Einwohner</t>
  </si>
  <si>
    <t>Anzahl der Gewerbe</t>
  </si>
  <si>
    <t>Anzahl der Ortsfeuerwehren</t>
  </si>
  <si>
    <t>Anzahl der Kultur- und Sportvereine</t>
  </si>
  <si>
    <t xml:space="preserve">Anzahl der Kinder in Einrichtungen in Trägerschaft der Gemeinde
</t>
  </si>
  <si>
    <t>Anzahl der Einrichtungen in freier Trägerschaft</t>
  </si>
  <si>
    <t>Fläche des Gemeindegebiets in km²</t>
  </si>
  <si>
    <t>Straßenlänge in km (Straßen in Baulast der Gemeinde)</t>
  </si>
  <si>
    <t>Kennzahl</t>
  </si>
  <si>
    <t>Leitungsspanne 1:12 (Führungskraft/Soll-Stellenanteile)</t>
  </si>
  <si>
    <t>Assistenzspanne 1:30
(Assistenzkraft/Soll-Stellenanteile)</t>
  </si>
  <si>
    <t>Festwert 0,10 VZÄ</t>
  </si>
  <si>
    <t>Festwert 0,03</t>
  </si>
  <si>
    <t>1 Stunde Bearbeitungszeit je Vorgang</t>
  </si>
  <si>
    <t>1,00 VZÄ je 600 TEUR</t>
  </si>
  <si>
    <t>1,00 VZÄ je 80 km²</t>
  </si>
  <si>
    <t>1,00 VZÄ je 700 TEUR</t>
  </si>
  <si>
    <t>1,00 VZÄ je 500 km</t>
  </si>
  <si>
    <t>1,00 VZÄ je 100 Verfahren</t>
  </si>
  <si>
    <t>1,00 VZÄ je 100 km</t>
  </si>
  <si>
    <t>0,1 VZÄ je 20 Märkte</t>
  </si>
  <si>
    <t>1,00 VZÄ je 75 km</t>
  </si>
  <si>
    <t>Einsatzstunden Grünpflege lt. Stundenerfassung</t>
  </si>
  <si>
    <t>Zentrale Postbearbeitung sowie umfangreiche Kopier- und Bindearbeiten</t>
  </si>
  <si>
    <t xml:space="preserve">Planung und Bau von Gebäuden und Einrichtungen </t>
  </si>
  <si>
    <t xml:space="preserve">Bauliche Unterhaltung </t>
  </si>
  <si>
    <t>Laufende Meter Archivgut</t>
  </si>
  <si>
    <t>Gemeindlicher Vollzugsdienst</t>
  </si>
  <si>
    <t>Grundausstattung 0,25 VZÄ + 
0,10 je 2 Ortsfeuerwehren</t>
  </si>
  <si>
    <t>1,00 VZÄ je 2.000 laufende Meter Archivgut
(ohne historisches Archiv)</t>
  </si>
  <si>
    <t>1,00 VZÄ je 800 TEUR</t>
  </si>
  <si>
    <t>0,10 VZÄ je 4 unmittelbare Beteiligungen/ Zweckverbände/ Eigenbetriebe</t>
  </si>
  <si>
    <t>1,00 VZÄ je 25.000 Vorgänge</t>
  </si>
  <si>
    <t>1,00 VZÄ je 150 Versicherungsverträge</t>
  </si>
  <si>
    <t>1,00 VZÄ je 150 Clients</t>
  </si>
  <si>
    <t>1,00 VZÄ je 300 Mitarbeiter</t>
  </si>
  <si>
    <t>Festwert 0,50 VZÄ</t>
  </si>
  <si>
    <t>/</t>
  </si>
  <si>
    <t>Instandhaltung von Gebäuden (einschl. Betriebsstandort), Einrichtungen, Ausstattungen (z. B. Spielgeräte, Bänke), Spielplatzkontrolle</t>
  </si>
  <si>
    <t>Örtlicher Wert</t>
  </si>
  <si>
    <t>0,50 VZÄ je 8.000 Einwohner</t>
  </si>
  <si>
    <t>1,00 VZÄ je 8.000 Einwohner</t>
  </si>
  <si>
    <t>1,00 VZÄ je 3.000 Vorgänge</t>
  </si>
  <si>
    <t>1,00 VZÄ je 6.000 m² BGF</t>
  </si>
  <si>
    <t>1,00 VZÄ je 250 Mitarbeiter</t>
  </si>
  <si>
    <t>Liegenschafts-management</t>
  </si>
  <si>
    <t>1,00  VZÄ je 300 Mitarbeiter +
Grundausstattung von 0,20 VZÄ</t>
  </si>
  <si>
    <t>Erstellung gesetzlich vorgeschriebener ( z. B. Finanzstatistiken nach FPStatG) und interner Statistiken, d. h. unter anderem Beschaffung, Aufbereitung und Bereitstellung von statistischen Daten sowie Mitwirkung/Unterstützung bei staatlichen Statistiken anderer Stellen</t>
  </si>
  <si>
    <t xml:space="preserve">Wahrnehmung von Personalratsaufgaben </t>
  </si>
  <si>
    <t>Erfüllung von Aufgaben zur Verwirklichung des Grundrechts der Gleichberechtigung von Frau und Mann nach § 64 SächsGemO sowie nach dem Sächsischen Frauenförderungsgesetz</t>
  </si>
  <si>
    <t>§ 64 SächsGemO
(1) Die Gemeinden können für bestimmte Aufgabenbereiche besondere Beauftragte bestellen.
Inhalt und Gegenstand entsprechend kommunalpolitisch definierten, gesellschaftspolitischen, lokalen bzw. regionalen Fragestellungen z. B. IT Sicherheitsbeauftragter, Seniorenbeauftragte, Integrationsbeauftragte, Behindertenbeauftragte, Ausländerbeauftragte (gemäß § 64 SächsGemO)</t>
  </si>
  <si>
    <t>Betreuung der Rezeption/Pforte; Fernsprechvermittlung; Telefaxdienst, Ausgabe von Anträgen</t>
  </si>
  <si>
    <t xml:space="preserve">Entwurfs-, Genehmigungs-, Ausführungsplanung gemeindeeigener Gebäude 
</t>
  </si>
  <si>
    <t xml:space="preserve">Überwachung der Bautätigkeit (= Projektsteuerung)
</t>
  </si>
  <si>
    <t>Unterhaltung von Gebäuden einschließlich haus- und betriebstechnischer Anlagen und Einrichtungen; Feststellung von Mängeln (= Inspektion, Wartung, Instandsetzung)</t>
  </si>
  <si>
    <t xml:space="preserve">Auftraggeberfunktion für Fremdvergabe (Pflege und Unterhaltung öffentlicher Grünanlagen, Kinderspielplätze, Außenanlagen öffentlicher Gebäude und Einrichtungen sowie sportlich genutzter Flächen) </t>
  </si>
  <si>
    <t xml:space="preserve">Führung eines Zwischenarchivs und Bereithaltung der Fristakten; Überwachung der Aufbewahrungsfristen sowie Ausscheidung unwichtigen Schriftgutes; Federführung bei der Aufstellung und Aktualisierung der Aktenordnung und des Aktenplanes; Beratungen zur Schriftgutverwaltung nach DIN / ISO 15489; Mitwirkung in der Einführung der elektronischen Aktenführung </t>
  </si>
  <si>
    <t>Rechtsberatung für die Verwaltung einschließlich Mitwirkung beim Erlass von Rechtsvorschriften und bei der Erarbeitung von Musterverträgen, Benutzerordnungen und allgemeinen Bedingungen, Mitwirkung bei rechtlich schwierigen oder bedeutsamen Verträgen oder Entscheidungen, Mitwirkung bei Widerspruchsverfahren in rechtlich schwierigen oder grundsätzlichen Fällen (RAB als Widerspruchsbehörde) sowie Führen von Rechtsstreitigkeiten, Mitwirkung bei der Geltendmachung von Schadenersatzansprüchen gegen Mitarbeiter</t>
  </si>
  <si>
    <t>Vollzug des SächsGlüStVAG sowie des Glückspielstaatsvertrages auf dem Gemeindegebiet für kleine Lotterien und Ausspielungen nach § 19 Abs. 1 Nr. 1 SächsGlüStVAG (ohne Owi)</t>
  </si>
  <si>
    <t xml:space="preserve">Entgegennahme von Verlustanzeigen, Verwaltung, Verwahrung und Herausgabe von Fundsachen, Erstellung von Verlustbestätigungen für die Vorlage beim Versicherer, Versteigerung von Fundsachen </t>
  </si>
  <si>
    <t>Schlichtungsverfahren, Gebührenerhebung, Wahl des Friedensrichters durch Gemeinderat (SächsSchiedsGütStG)</t>
  </si>
  <si>
    <t>Konzipieren von Verkehrszeichen und -einrichtungen; Planen von Verkehrsregelungen zu besonderen Anlässen und Bearbeitung von Anträgen auf Durchführung von Veranstaltungen auf öffentlichen Straßen</t>
  </si>
  <si>
    <t xml:space="preserve">Netzplanung für alle Arten des ruhenden und fließenden Verkehrs, Planfeststellungsverfahren </t>
  </si>
  <si>
    <t>Kulturelle Einrichtungen in Trägerschaft der Gemeinde z. B. Bibliothek, Museum, …</t>
  </si>
  <si>
    <t>Mitwirkung nach § 39 SächsBRKG (u. a. unverzügliche Abgabe von Meldungen über Katastrophen und schwere Schadensereignisse, Mitwirkung an gemeinsamen Katastrophenschutzübungen, z. B. Aufbauübungen Hochwasserschutz)</t>
  </si>
  <si>
    <t xml:space="preserve">Mitwirkung bei der Entwicklung von Zielvorstellungen und Planungsalternativen; Beteiligung an der Planung von Maßnahmen und Einrichtungen zur schulischen Versorgung des Gemeindegebietes, Stellungnahmen </t>
  </si>
  <si>
    <t xml:space="preserve">Bearbeitung von Förderungen kultureller Vereine und Projekte; Planung der kulturellen Aktivitäten; Koordinierung kultureller Aktivitäten; Ergänzung und Abstimmung mit privaten Initiativen; Förderung der kulturellen Zusammenarbeit, internationale Kulturbeziehungen pflegen; Mitwirkung bei Patenschaften und Partnerschaften; Herausgabe von Informationen und Dokumentationen (z. B. Veranstaltungskalender, Jahrbuch) </t>
  </si>
  <si>
    <t>z. B. sächsische Ehrenamtskarte, Auszeichnungen, Jubiläumszuwendungen</t>
  </si>
  <si>
    <t>Stellungnahmen, Beratungen</t>
  </si>
  <si>
    <t>z. B. Seniorentreff</t>
  </si>
  <si>
    <t>Ausstellung des Wohnberechtigungsscheins nach § 27 WoFG und § 5 WoBindG</t>
  </si>
  <si>
    <t>Insbesondere bei der Aufstellung des Bedarfsplans Kindertagesbetreuung, Stellungnahmen, Beratungen</t>
  </si>
  <si>
    <t>Erarbeitung von Stellungnahmen; Ermittlung von Planungsgrundlagen; Koordinierung und Erarbeitung von Konzepten im Rahmen der Gemeindeplanung und Raumordnung; TÖB-Beteiligung sowie Erörterungstermine, Erstellung von Stadtentwicklungskonzepten</t>
  </si>
  <si>
    <t>Aufstellen von Bauleitplänen nach § 2 BauGB sowie städtebaulichen Satzungen (z. B. Außenbereichssatzung, Stellplatzsatzung) und örtlichen Bauvorschriften</t>
  </si>
  <si>
    <t>Unterhaltung von Verkehrsflächen (Straßen/Wege/Plätze/Gehwege inkl. Leit- und Schutzeinrichtungen, Brücken, Tunnel, Abläufen, Grünanlagen, Beleuchtung (§ 51 SächsStrG)), u. a. Verkehrssicherungspflicht, Planung und Durchführung von Reparaturmaßnahmen, Überwachung der Konzessionsträger</t>
  </si>
  <si>
    <t>Führen von Straßenbestandsverzeichnissen; Überprüfung sämtlicher Eintragungen und Nichteintragungen bis zum 31.12.2019 infolge der Novellierung des SächsStrG; händische Überführung der Bestandsdaten in ein elektronisches Straßenkataster infolge der Änderung der VO zur Führung der Bestandsverzeichnisse</t>
  </si>
  <si>
    <t xml:space="preserve">Planung, Durchführung von Verfahren zur Ausweisung, Betreuung und Entwicklung von Schutzgebieten wie Naturschutzgebiete, Landschaftsschutzgebiete, Naturparke, Flächennaturdenkmale, Naturdenkmale inklusive Beteiligung von anderen Trägern öffentlicher Belange, Stellungnahmen, Erörterungen </t>
  </si>
  <si>
    <t xml:space="preserve">Allgemeine Angelegenheiten der Wirtschaftsförderung, Bestandspflege, Werbung für Neuansiedlungen, Beratungsleistungen, Kontaktpflege/Gespräche, Wirtschaftsentwicklung; Messen; Ausstellungen; Kongresse, Wissens- und Technologietransfer, Standortmarketing, Existenzgründungsberatung </t>
  </si>
  <si>
    <t>Fremdenverkehrsbüro, Werbung, Marketing, Weiterentwicklung touristischer Angebote</t>
  </si>
  <si>
    <t xml:space="preserve">Festsetzung von Messen, Ausstellungen, Großmärkten, Wochenmärkten nach Titel IV der GewO, Organisation eigener Veranstaltungen/Empfänge, Vermietung stadteigener Einrichtungen (Marktbuden, Toilettenwagen etc.) </t>
  </si>
  <si>
    <t>Entgegennahme von Arbeitsaufträgen, Planung der Arbeitsausführung, Planung und Überwachung des Personal- und Fahrzeugeinsatzes</t>
  </si>
  <si>
    <t>Räum- und Streudienst auf Fahrbahnen, Geh- und Radwegen, Bushaltstellen, Fußgängerüberwegen</t>
  </si>
  <si>
    <t>Service- und Instandhaltungsleistungen (z. B. Handwerkerleistungen, Transportleistungen für Gebäude, Einrichtungen und Kernverwaltung)</t>
  </si>
  <si>
    <t>Straßen- und Wegereinigung, Marktreinigung, Papierkorbentleerung, Laubbeseitigung, Beseitigung von Ölspuren, Beseitigung wilder Ablagerungen, Reinigung von Wertstoffcontainerstandorten; maschinelle Straßenreinigung</t>
  </si>
  <si>
    <t>Park- und Gartenanlagen, Kinderspielplätze, Bolzplätze, Straßenbegleitgrün, Pflanzkübel, Beete, Sportplätze, Außenanlagen bei städt. Gebäuden und Einrichtungen, Landschaftsflächen (Wiesen, Streuobst etc.), Unterhaltung von Wegen (befestigt, wassergebunden) in Anlagen, Spielplätzen etc.; Durchführung von Baumkontrollen, Baumschnitt, Baumfällungen, Spielplatzkontrollen, Sandaustausch</t>
  </si>
  <si>
    <t>Aufstellung von Landschaftsplänen und Grünordnungsplänen unter Beachtung der §§ 9 Abs. 3 und 11 BNatSchG i. V. m. § 8 Abs. 3 SächsNatSchG</t>
  </si>
  <si>
    <t>Förderung von Sportvereinen und sportlichen Aktivitäten/Vollzug der Richtlinie zur Sportförderung der Gemeinde; Zusammenarbeit mit Sportverbänden und Arbeitsgemeinschaften; Durchführung von Sportveranstaltungen; Ehrungen für sportliche Leistungen; Steuerung/ Organisation von Schwimmbädern (kein Betrieb)</t>
  </si>
  <si>
    <t>0,10 VZÄ je 1.000 Einwohner</t>
  </si>
  <si>
    <t>0,15 VZÄ je 1.000 Einwohner</t>
  </si>
  <si>
    <t xml:space="preserve">1,00 VZÄ je 50.000 TEUR Haushaltsvolumen + 
Grundbedarf 0,20 VZÄ für Kommunen vergleichbarer Größenordnung </t>
  </si>
  <si>
    <t xml:space="preserve">Vgl. § 3 Abs. 3 und 4 OwiZuVO
GrKrSt: § 3 Abs. 2 bis 4 OwiZuVO i. V. m. § 49 I Nr. 3 StVO </t>
  </si>
  <si>
    <t>Erfassen, übernehmen, bewerten, verwahren und erhalten, erschließen sowie nutzbarmachen und auswerten des kommunalen und nicht kommunalen Archivguts gemäß § 2 Abs. 4 SächsArchivG; Sammlung von Dokumenten der Gemeindegeschichte</t>
  </si>
  <si>
    <t>Nettoarbeitszeit pro Jahr in Stunden</t>
  </si>
  <si>
    <t>Grundbedarf 0,20 VZÄ + 
0,10 VZÄ je 5.000 Einwohner</t>
  </si>
  <si>
    <t>Nr.</t>
  </si>
  <si>
    <t>Einwohnerzahl</t>
  </si>
  <si>
    <t>Kaufmännisches Gebäude- und Liegenschafts-management</t>
  </si>
  <si>
    <t>Arbeitsschutz/ Arbeitsmedizin</t>
  </si>
  <si>
    <t xml:space="preserve">Städtebauliche Sanierungs-maßnahmen </t>
  </si>
  <si>
    <t>Straßenbestands-verzeichnis für Gemeindestraßen</t>
  </si>
  <si>
    <t>Bauhofkoordination/ Vorarbeiterfunktion</t>
  </si>
  <si>
    <t>Ja</t>
  </si>
  <si>
    <t>Nein</t>
  </si>
  <si>
    <t>Große Kreisstadt</t>
  </si>
  <si>
    <t>Festsetzung, Berechnung und Anweisung der Gehälter einschließlich Abwicklung der gesetzlichen Abzüge mit Finanzamt, Krankenkasse usw.; Ablage aller Gehaltsunterlagen und Vorbereitung zur Archivierung; Ausweis von Bruttolohnbescheiden ehemaliger Mitarbeiter; Gesamtbetrachtungen 
Festsetzung und Anweisung der Reisekosten (SächsRKG); Gehaltsvorschüsse</t>
  </si>
  <si>
    <t xml:space="preserve">Sekretariats-angelegenheiten und Schulsachbearbeitung vor Ort </t>
  </si>
  <si>
    <t>Konzeption/Planung/ Förderung in der Gemeinde (in der Kernverwaltung) z. B. Sportstättenbedarfs-planung</t>
  </si>
  <si>
    <t>1,00 VZÄ je 80 km² + 
0,40 VZÄ</t>
  </si>
  <si>
    <t>Leitungsspanne 1:25 (Führungskraft/ Mitarbeiter)  + 
0,15 VZÄ Verwaltung</t>
  </si>
  <si>
    <t>Summe VZÄ</t>
  </si>
  <si>
    <t>Bußgeld- und Ordnungswidrigkeiten-verfahren</t>
  </si>
  <si>
    <t xml:space="preserve">Ausweisangelegenheiten </t>
  </si>
  <si>
    <t xml:space="preserve">Personalangelegenheiten </t>
  </si>
  <si>
    <t xml:space="preserve">Widerspruchsbearbeitung in Selbstverwaltungs-angelegenheiten </t>
  </si>
  <si>
    <t>Bearbeitung von Bürgeranfragen und Anfragen aus dem Gemeinderat bzw. den Ortschaftsräten; Geschäftsführende Bearbeitung entsprechend der Stellungnahme des Fachamtes; Sammlung der Einladungen, Vorlagen und Niederschriften für den Gemeinderat/Ortschaftsrat; Terminverwaltung für den Gemeinderat/Ortschaftsrat; Fortentwicklung der Hauptsatzung, Geschäftsordnung für den Gemeinderat/Ortschaftsrat und seiner Ausschüsse sowie der Zuständigkeitsordnung für die Ausschüsse sowie der Bekanntmachungssatzung; Betreuung des Ratsinformationssystems
Organisatorische Vorbereitung und Nachbereitung von Sitzungen; Sitzungsdienst einschließlich Protokollführung, soweit nicht den Fachämtern zugeordnet; Überwachen der Ausführung der Beschlüsse des Gemeinde- bzw. Ortschaftsrates, Betreuung der Beiräte und Arbeitsgruppen; Abrechnen von Verdienstausfall und Aufwandsentschädigungen, Auslagenersatz und Sitzungsgeldern etc.</t>
  </si>
  <si>
    <t>Nicht berücksichtigt</t>
  </si>
  <si>
    <t>zusätzliche Aufgaben außerhalb der o. g. Aufgabengruppen</t>
  </si>
  <si>
    <t>Bezeichnung der Aufgabe</t>
  </si>
  <si>
    <t>entfällt</t>
  </si>
  <si>
    <t>Rechnungs- und Gemeindeprüfung</t>
  </si>
  <si>
    <t>14.1</t>
  </si>
  <si>
    <t>14.1.1</t>
  </si>
  <si>
    <t>14.1.2</t>
  </si>
  <si>
    <t>14.1.3</t>
  </si>
  <si>
    <t>14.1.4</t>
  </si>
  <si>
    <t>14.1.5</t>
  </si>
  <si>
    <t>Prüfung der Haushalts- und Finanzwirtschaft der Gemeinde</t>
  </si>
  <si>
    <t>Örtliche Prüfung des Jahresabschlusses und des Gesamtabschlusses gem. § 104 SächsGemO</t>
  </si>
  <si>
    <t xml:space="preserve">Prüfungen und Überwachung von Kassen sowie Vorräten und Vermögensgegenständen gemäß § 106 Abs. 1 Nr. 1 bis 3 SächsGemO </t>
  </si>
  <si>
    <t xml:space="preserve">Weitere Prüfungsaufgaben nach § 106 Abs. 2 SächsGemO </t>
  </si>
  <si>
    <t>Prüfung der Eigenbetriebe gemäß § 105 SächsGemO</t>
  </si>
  <si>
    <t xml:space="preserve">Prüfung von Zweckverbänden - soweit das Rechnungsprüfungsamt als Prüfstelle bestimmt ist oder eine vertragliche Grundlage besteht </t>
  </si>
  <si>
    <t>Prüfung der Einhaltung der Vorschriften bei den Erträgen, Aufwendungen, Einzahlungen und Auszahlungen sowie bei der Vermögensverwaltung; Prüfung, ob die einzelnen Rechnungsbeträge sachlich und rechnerisch vorschriftsmäßig begründet und belegt sind, der Haushaltsplan eingehalten worden ist; Prüfung ob das Vermögen, die Kapitalposition, die Sonderposten, die Rechnungsabgrenzungsposten und die Schulden richtig nachgewiesen worden sind</t>
  </si>
  <si>
    <t>Laufende Prüfung der Kassenvorgänge und Belege; Laufende Überwachung der Kasse der Gemeinde, des Sondervermögens und der Eigenbetriebe; Prüfung von Anordnungen vor ihrer Zuleitung an die Kasse in Einzelfällen</t>
  </si>
  <si>
    <t>weitere Prüfungsaufgaben gem. § 106 Abs. 2 Nr. 1 bis 7 SächsGemO</t>
  </si>
  <si>
    <t>Prüfung der Eigenbetriebe nach § 105 SächsGemO, Prüfung der Vorräte und Vermögensbestände der Sondervermögen und Eigenbetriebe der Gemeinde, Prüfung der Wirtschaftsführung und des Rechnungswesens der Sondervermögen und der Eigenbetriebe</t>
  </si>
  <si>
    <t xml:space="preserve">Prüfung der Wirtschaftsführung des beteiligten Zweckverbandes soweit das RPA gemäß § 59 Abs. 1 Nr. 2 SächsKomZG dazu bestimmt ist </t>
  </si>
  <si>
    <t>32.1</t>
  </si>
  <si>
    <t>32.2</t>
  </si>
  <si>
    <t>Ausländer, Staatsangehörigkeit</t>
  </si>
  <si>
    <t xml:space="preserve">Mitwirkung bei der Schaffung der Unterbringungseinrichtungen </t>
  </si>
  <si>
    <t>Flüchtlings- und Integrationsaufgaben</t>
  </si>
  <si>
    <t xml:space="preserve">Keine Bemessung.
Häufig werden diese Aufgaben von den Bürgermeistern selbst übernommen. Für die Aufgaben ist in der Regel kein signifikanter und dauerhafter Stellenbestand vorhanden. </t>
  </si>
  <si>
    <t xml:space="preserve">Mitwirkungspflicht bei der Schaffung der Unterbringungseinrichtungen, insbesondere Benennung und zur Verfügungsstellung von geeigneten Grundstücken und Gebäuden zur Nutzung gemäß § 3 Abs. 3 SächsFlüAG </t>
  </si>
  <si>
    <t>Es ist an dieser Stelle der koordinierende Personalbestand einzutragen z.B. Koordination von Helferkreisen, Integrationsbeauftragte, Integrationsrat, Begegnungsfest</t>
  </si>
  <si>
    <t>61.1</t>
  </si>
  <si>
    <t>61.2</t>
  </si>
  <si>
    <t>Ver- und Entsorgung</t>
  </si>
  <si>
    <t xml:space="preserve">Wahrnehmung der Aufgaben als öffentlich-rechtlicher Ver- und Entsorgungsträger für Wasserversorgung und Abwasserbeseitigung </t>
  </si>
  <si>
    <t>Energiegewinnung im Gemeindegebiet</t>
  </si>
  <si>
    <t>Erhebung der Grundlagen für eine Gebührenkalkulation und deren Erstellung, Aufstellung der Gebührennachweisrechnungen, Aufstellung und Fortschreibung von Globalberechnungen, Verabschiedung und Fortschreibung des Satzungsrechts, Betreuung von Widerspruchs- und Klageverfahren. Hinweis: Bei Aufgabenübertragung an Zweckverband siehe Nr. 22.4!</t>
  </si>
  <si>
    <t xml:space="preserve">Energiekonzepte, Planungstätigkeiten, Fördermittelbearbeitung </t>
  </si>
  <si>
    <t>Straßenbeleuchtung</t>
  </si>
  <si>
    <t>Keine Bemessung, da in der Regel Fremdvergabe. Bei Eigenleistung: Ansatz
1,00 VZÄ je 3.000 Leuchten</t>
  </si>
  <si>
    <t>Maschinelle Straßenreinigung</t>
  </si>
  <si>
    <t>Keine Bemessung, da in der Regel Fremdvergabe. Bei Eigenleistung: Ansatz des örtlichen Wertes</t>
  </si>
  <si>
    <t>Wartungs- und Pflegearbeiten, Reparaturen
Der Bemessungsansatz enthält einen Grundbedarf für Wartungs- und Pflegearbeiten an Fahrzeugen und Geräten. Die Instandhaltung der Fahrzeuge sollte in Fremdleistung durch Fachwerkstätten erfolgen und ist demzufolge im Bemessungsansatz nicht enthalten.</t>
  </si>
  <si>
    <t xml:space="preserve">Anzahl Gemeinderatssitzungen und Ausschusssitzungen (nur beschließende Ausschüsse) 
p. a.
</t>
  </si>
  <si>
    <t>Anzahl der Ortschaftsratssitzungen p. a.</t>
  </si>
  <si>
    <t>Erläuterung der Aufgabe und ggf. Anmerkungen zur Kennzahl</t>
  </si>
  <si>
    <t>Mengen-wert der Gemeinde</t>
  </si>
  <si>
    <t>VZÄ 
IST</t>
  </si>
  <si>
    <r>
      <t xml:space="preserve">Kommune </t>
    </r>
    <r>
      <rPr>
        <sz val="12"/>
        <color theme="1"/>
        <rFont val="Arial"/>
        <family val="2"/>
      </rPr>
      <t>(Name)</t>
    </r>
  </si>
  <si>
    <t>VZÄ Differenz
SOLL ./. IST</t>
  </si>
  <si>
    <t>Aufgaben-gruppe 
(10 bis 70)</t>
  </si>
  <si>
    <t>5 Stunden pro Sitzung des Ortschaftsrates/ Ortschaftsbeirates (inkl. Vor- und Nachbereitung)</t>
  </si>
  <si>
    <t>0,30 VZÄ Grundbedarf + 
20 Stunden pro Sitzung des Gemeinderates/ Ausschusses</t>
  </si>
  <si>
    <t>Arbeit mit Presse, Rundfunk, Fernsehen und anderen Medien; Planung und Koordinierung der Öffentlichkeitsarbeit einschließlich der Imagepflege und des visuellen Erscheinungsbildes (Website); Information der Bevölkerung; Tage der offenen Tür; Gemeindewerbung; Einwohnerversammlung 
Herausgabe amtlicher Bekanntmachungen (durch Amtsblatt, Tageszeitung oder Internetbekanntmachung); Auftragserteilung für Anzeigen nach der Hauptsatzung und der Bekanntmachungsverordnung
Der Kennzahlenbildung liegt die Annahme zugrunde, dass die Bekanntmachungen ausschließlich im Amtsblatt und auf der Homepage erfolgen (keine separaten Aushänge u. dgl.)</t>
  </si>
  <si>
    <t>0,25 VZÄ Grundbedarf für die Erstellung des Amtsblattes + 
2 Stunden durchschnittlicher Arbeitsaufwand pro Pressemitteilung/ Veröffentlichung / Bekanntmachnung</t>
  </si>
  <si>
    <t>Festwert 0,25 VZÄ 
(Abbildung des Jahresdurchschnitt)</t>
  </si>
  <si>
    <t>Europa-, Bundes-, Landes- und Kommunalwahlen;
Volksbegehren und Volksentscheid nach Landesrecht, Durchführung von Bürgerbegehren und Bürgerentscheiden</t>
  </si>
  <si>
    <t>Erstellung Wählerverzeichnis, Wahlbekanntmachung, Übersendung Wahlniederschrift, Sammlung von Unterstützungsunterschriften bei Gemeinde- und Kreiswahlen, Erteilen von Wählbarkeitsbescheinigungen, personelle, rechtliche und organisatorische Vorbereitung/Durchführung aller Wahlen einschließlich Briefwahl ;
Bestätigung der Unterstützungsunterschrift; Mitwirkung bei der Vorbereitung und Durchführung von Volksentscheiden nach VVVG, Durchführung von Bürgerbegehren (Zulässigkeitsprüfung) und Bürgerentscheiden</t>
  </si>
  <si>
    <t>Datenschutzbeauftragter</t>
  </si>
  <si>
    <t>Aufgaben aus der EU-Datenschutz-Grundverordnung seit Mai 2018</t>
  </si>
  <si>
    <t>Festwert 0,10 VZÄ
(Ein Arbeitsumfang in Höhe von ca. 4 Stunden pro Woche wird als sachgerecht angesehen, sofern dem keine ortsabhängigen Besonderheiten entgegenstehen.)</t>
  </si>
  <si>
    <t xml:space="preserve">Keine Bemessung,
da Kommunen dieser Größenklasse in der Regel keine eigene Rechnungsprüfung vorhalten. Die Koordination der extern beauftragten Rechnungsprüfung ist in der Aufgabe 22.1.2 "Ausführung des Haushaltsplans und Erstellung des Jahresabschlusses" enthalten. </t>
  </si>
  <si>
    <t>Verwaltungsorganisation und -steuerung , Stellenwirtschaft, 
Regelung und Organisation des allgemeinen Verwaltungsbetriebs, Verwaltungsoptimierung</t>
  </si>
  <si>
    <t>Unterstützung der Mitarbeiter in den Organisationseinheiten im Hinblick auf die Fachanwendungen
Technologiekonzept(e) entwickeln, umsetzen und fortschreiben; informationstechnische Infrastruktur planen, einrichten, betreiben und weiterentwickeln; Anwenderbetreuung, Betreuung der Telefonanlage, Durchführung von IT-Projekten; Einrichtung und Betrieb eines Dokumentenmanagementsystems (DMS) und Geoinforationssystems (GIS)</t>
  </si>
  <si>
    <t xml:space="preserve">Einführung und Betrieb von E-Government Komponenten, z. B. E-Akte, E-Archivierung, E-Vergabe, E-Rechnung, … 
Die Aufgabe hat Projektcharakter. Im Rahmen der Implementationsphase von E-Government-Projekten wird eine temporäre Stellenausstattung für die Projektleitung in Höhe von 0,4 VZÄ für sachgerecht erachtet. </t>
  </si>
  <si>
    <t>Festwert 0,40 VZÄ (Einführungsphase, ca. 16 Stunden wöchentlich), 
nach Implementierung 0,20 VZÄ für Normalbetrieb</t>
  </si>
  <si>
    <t>Festwert 0,02 VZÄ 
(ca. 30 Stunden pro Jahr)</t>
  </si>
  <si>
    <t>Beschaffungswesen
(VOB, VOL, freiberufliche Leistungen, sonstige)</t>
  </si>
  <si>
    <t>Angelegenheiten des Vergabewesens nach SächsVergabeG und den Regeln des Oberschwellenrechts wie GWB und VgV und Regelung der Lagerhaltung, Bedarfsfeststellung
Vergabe von Bauleistungen nach der VOB
Vergabe von Leistungen nach der VOL, z. B. Beschaffung von allgemeinem Verwaltungsbedarf, Ausstattungen und Ausrüstungsgegenständen ( z.B. Büromaterial, Scan- und Kopiertechnik, Dienstfahrzeuge usw.) über 500 Euro 
Vergabe von freiberuflichen Leistungen z.B. Architekt, Wirtschaftsprüfung, Gutachtenerstellung 
Sonstige, z.B. Direkteinkauf (unterhalb von 500 Euro gemäß § 3 Abs. 6 VOL A)</t>
  </si>
  <si>
    <t>Anzahl der Versicherungsverträge</t>
  </si>
  <si>
    <t xml:space="preserve">Postaustausch (inkl. Konzeption, Organisation und Durchführung der Postzustellung, des Postaustausches und der Postversandbearbeitung aller Sendungen der Gesamtverwaltung) sowie Vervielfältigung größeren Umfangs (Drucke und Fotokopien)
Die Aufgaben der Postbearbeitung (20.8) liegen in der Regel beim Empfang (20.7) und werden daher gemeinsam bemessen. </t>
  </si>
  <si>
    <t>Überlegungen zur Personalpolitik: Personalstruktur, Personalentwicklung, Personalbedarfsplanung; Grundsätze der Personalführung; allgemeine Zusammenarbeit mit der Personalvertretung und Tarifpartnern; Personalkostenplanung, Meldung Anzahl schwerbehinderter Beschäftigter sowie Ausgleichsabgabe nach Schwerbehindertengesetz.
Maßnahmen zur Gewinnung von Nachwuchskräften; Personal auswählen
Regelung und Überwachung der Ausbildung, Fortbildungsbedarf ermitteln, Fortbildungskonzept erarbeiten, für Fortbildung werben, Angebote externer Fortbildungsträger auswerten und anbieten, eigene Fortbildungsveranstaltungen organisieren.
Umsetzung von Mitarbeitern; Einstellungen; Kündigungen; Bestellung zu besonderen Funktionen; Führen der Urlaubskartei und der Krankendatei; Durchführung von gesetzlichen Schutzvorschriften für Arbeitnehmer; Angelegenheiten der Arbeitszeit-erfassung; Zusatzversorgungskasse; Anträge auf Befreiung von Mitarbeitern vom Wehrdienst und zivilen Einsatzdienst (derzeit ausgesetzt); Dienstjubiläum, Bearbeitung von Teilzeitanträgen und von Dienstreiseanträgen, Entgegennahme und Weiterleitung von Kindergeldanträgen einschließlich Beratung.
Betriebliches Eingliederungsmanagement (BEM) nach § 84 II SGB IX : Überwachung der Voraussetzungen des BEM (Krankenstand), Finden von individuellen Lösungen, wie die Arbeitsunfähigkeit möglichst überwunden werden und mit welchen Leistungen oder Hilfen erneuter Arbeitsunfähigkeit vorgebeugt und der Arbeitsplatz erhalten werden kann</t>
  </si>
  <si>
    <t>Anzahl der Mitarbeiter inkl. geringfügig Beschäftigte
(Eintrag aus Aufgabe 20.1 wird automatisch übernommen)</t>
  </si>
  <si>
    <t>Aufstellung Haushaltsplan und evtl. Nachträge: Aufstellung der Entwürfe zu Haushaltssatzung und Haushaltsplan; Einarbeitung der Zuarbeiten der Ämter; Abstimmungssitzungen; Erarbeitung von Vorlagen zur Genehmigung und Veröffentlichung
Aufstellung von Haushaltssicherungskonzepten/Haushaltsstrukturkonzepten: Erarbeitung von Konsolidierungsvorschlägen; Erstellung von Maßnahmenblättern; Aufstellung von freiwilligen und pflichtigen Haushaltskonsolidierungskonzepten; Erarbeitung von Entscheidungsvorlagen; Umsetzungscontrolling
Erstellung langfristige Finanz- und Investitionsplanung: Aufstellung und Fortschreibung des Finanzplanes und des Investitionsprogramms; jährliche Fortschreibung der Programme; Investitionsberatung und -kontrolle (Beratung der Fachämter bei Investitionen, Investitionsrechnungen, Folgekostenberechnungen, Wirtschaftlichkeitsprüfungen)</t>
  </si>
  <si>
    <t>VZÄ 
SOLL</t>
  </si>
  <si>
    <r>
      <t>Anzahl der Soll-Stellenanteile der Fachaufgaben</t>
    </r>
    <r>
      <rPr>
        <i/>
        <sz val="8"/>
        <rFont val="Arial"/>
        <family val="2"/>
      </rPr>
      <t xml:space="preserve">
ohne Bauhof (70)</t>
    </r>
  </si>
  <si>
    <t xml:space="preserve">VZÄ 
SOLL
</t>
  </si>
  <si>
    <t>Ausführung des Haushaltsplans und Erstellung des Jahresabschlusses,
darunter: 
- Aktives Zins- und Schuldenmanagment
- Einnahmenbeschaffung
- Bearbeitung der finanzwirtschaftlichen Aspekte von Verträgen
- Doppische Buchhaltung
- Kosten- und Leistungsrechnung (KLR)
- Anlagenbuchhaltung
- Erstellung es Gesamtabschlusses
- Durchführung der Inventur</t>
  </si>
  <si>
    <t xml:space="preserve">Anzahl (gesamt) der Eigenbetriebe, Zweckverbandsmitgliedschaften sowie der unmittelbaren Beteiligungen lt. Beteiligungsbericht </t>
  </si>
  <si>
    <t xml:space="preserve">0,40 VZÄ Grundbedarf + 
1,00  VZÄ je 5.000 TEUR 
Der Ansatz eines Grundbedarfes von 0,4 VZÄ berücksichtigt, dass verwaltungstypische Zusatz- und Sonderaufgaben (z. B. Vorleistungen, Nutzeranfragen ohne, dass Umsetzung erfolgt) erbracht werden, die sich nicht im Investitionsbudget niederschlagen. </t>
  </si>
  <si>
    <t>Bauunterhaltungsvolumen in TEUR p. a.</t>
  </si>
  <si>
    <t>Gesamtaufwendungen in TEUR p. a.</t>
  </si>
  <si>
    <t>Gesamtaufwendungen in TEUR p. a.
(Eintrag aus Aufgabe 22.1.1 wird automatisch übernommen)</t>
  </si>
  <si>
    <t>Festwert 0,05 VZÄ
Die Bemessung geht von externer Beförsterung (v. a. durch Sachsenforst) aus.</t>
  </si>
  <si>
    <t>Gebäudefläche in m² (Bruttogrundfläche (BGF))
nur eigenbewirtschaftete Flächen sind anzugeben</t>
  </si>
  <si>
    <t>Hausmeistertätigkeiten inkl. in den Schulgebäuden sowie in Kindertageseinrichtungen einschließlich nutzerbezogene Aufgaben, Abstimmung und Aufgabenübertragung auf Sicherheitsdienste, Schlüsselverwaltung 
Gegenstand der Bemessung ist die Objektbetreuung von Gebäuden mit fester, regelmäßiger Präsenz eines Hausmeisters wie vor allem Schulen einschl. Sporthallen, Kitas, Verwaltungsgebäude, Veranstaltungshallen. Ferner wird davon ausgegangen, dass saisonale Arbeitsspitzen wie die Unterhaltung größerer Außenanlagen zentral durch den Bauhof abgedeckt werden. Der Bemessungsansatz von 6.000 m² Gebäudefläche (BGF) berücksichtigt die spezifische Gebäudestruktur (Anzahl und Größe) der hier zu betrachtenden Gemeindegröße. Die Voraussetzungen für Größeneffekte z.B. aufgrund größerer Gebäudefläche je Objekt oder der Bildung von Hausmeisterbezirken liegen in kleinen Gemeinden nicht vor. Daher würde der Ansatz höherer Bemessungswerte (z.B. 10.000 m²/VZÄ) hier kein akzeptables Ergebnis in Form einer personellen Grundausstattung liefern.</t>
  </si>
  <si>
    <t>23.6.2</t>
  </si>
  <si>
    <t>Gebäudereinigung in Eigenleistung</t>
  </si>
  <si>
    <t>Einsatz der Reinigungskräfte, Reinigung der Gebäude, Überwachung der Ausführungen</t>
  </si>
  <si>
    <t>Keine Bemessung bei Fremdreinigung.
Sofern die Kommune hier einen Stellenumfang aufweist ist der örtliche Wert anzusetzen.</t>
  </si>
  <si>
    <t>Friedhofswesen, weitere Leistungen</t>
  </si>
  <si>
    <t>Weitere Leistungen wie z. B. Grabaushub</t>
  </si>
  <si>
    <t>30.3.1</t>
  </si>
  <si>
    <t>30.3.2</t>
  </si>
  <si>
    <t>Gewerbeangelegenheiten einschließlich Handwerks-angelegenheiten und Sächsisches Ladenöffnungsgesetz</t>
  </si>
  <si>
    <t>Erlass einer Verordnung über die Festsetzung der Öffnungszeiten für den Verkauf bestimmter Waren an Sonn- und Feiertagen nach § 7 SächsLadÖffG und die Verkaufsoffenen Sonntage nach § 8 SächsLadÖffG; Überwachung der Einhaltung; Gewerbeanzeigen für stehende Gewerbe (einschließl. Gaststättengewerbeanzeige), Bestätigung der Aufstellung von Spielgeräten nach § 33c Abs. 3 GewO, Erlaubniserteilung von Reisegewerbe (Reisegewerbekarte), Auskunft aus dem Gewerbezentralregister 
GrKrSt: Erlaubniserteilung zur gewerbemäßigen Schaustellung von Personen (§33a GewO) sowie Erlaubniserteilung zum gewerbemäßigen Betrieb von Spielhallen und ähnlichen Unternehmen (§33i GewO) sowie Untersagung deren Fortsetzung des Betriebes nach § 15 Abs. 2 GewO</t>
  </si>
  <si>
    <t>Geschwindigkeitskontrollen</t>
  </si>
  <si>
    <t>Bußgeldangelegenheiten nach dem Gesetz über Ordnungswidrigkeiten sowie in den speziellen gesetzlichen Regelungen (z. B. GefHundG, SächsNSG, SächsGlüStVAG, …) GrKrSt: § 3 Abs. 2 OwiZuVO (Verfolgung und Ahndung nach § 49 StVO)
Feststellen der Ordnungswidrigkeit (Owi), Bescheiderstellung, Anhörung, Festsetzung, Bearbeitung von Widersprüchen</t>
  </si>
  <si>
    <t>Melde- und Personen-standswesen</t>
  </si>
  <si>
    <t>Grundausstattung 0,10 VZÄ + 
1,00 VZÄ je 20.000 Einwohner +
1,00 VZÄ je 25.000 Einwohner für die Aufgabenerfüllung als Große Kreisstadt (GrKrSt)</t>
  </si>
  <si>
    <t>Anzahl der Schüler in den Schulen in Trägerschaft der Kommune</t>
  </si>
  <si>
    <t>1,00 VZÄ je 10 Schulen +
1,00 VZÄ je 3.500 Schüler
Einbezogen werden nur Schulen in kommunaler Trägerschaft und deren Schüler.</t>
  </si>
  <si>
    <t xml:space="preserve">1,00 VZÄ je 4 Schulen + 
1,00 VZÄ je 60 Schüler
Einbezogen werden nur Schulen in kommunaler Trägerschaft und deren Schüler.
</t>
  </si>
  <si>
    <t>Anzahl der Schüler in den Schulen in Trägerschaft der Kommune
(Eintrag wird aus Aufgabe 40.2 übernommen)</t>
  </si>
  <si>
    <t>Administrative schulische Aufgaben, Entgegennahme von Krankmeldungen, Schulaufnahmeanträgen und Versetzungsanträgen, Schreib- und Ablagetätigkeiten
Als aufwandsprägendes Merkmal besteht die Anzahl der Schulen sowie der Schüler, wobei der Anzahl der Schulen stärker gewichtet wird.
Die Sekretariatsaufgaben stellen sich im Vergleich zu Schulsekretariaten auf Landkreisebene (z.B. in Gymnasien, Berufsschulen) als ähnlich umfangreich dar.</t>
  </si>
  <si>
    <t>Schule
(Grundschule, Oberschule, Gymnasium)</t>
  </si>
  <si>
    <t xml:space="preserve">Fachliche und organisatorische Betreuung spezifischer kultureller Einrichtungen in Trägerschaft der Gemeinde; Wahrnehmung konzeptioneller, organisatorischer und verwaltungstechnischer Aufgaben; fachliche und technische Betreuung der kulturellen Einrichtungen; Organisation und Durchführung von Veranstaltungen; Öffentlichkeitsarbeit; Zusammenarbeit mit dem Kulturraum 
Die Anzahl der Einwohner wird u.a. auch in der Deutschen Bibliotheksstatistik als aufwandsbestimmendes Merkmal benannt. Kreisergänzungsbibliotheken werden aufgrund ihrer finanziellen Förderung durch den Kulturraum nicht gesondert bemessen.  </t>
  </si>
  <si>
    <t>§ 11 SächsAGSGB
Für diese Aufgaben sind in erster Linie die Landkreise verantwortlich, die Kommunen können jedoch auch eigene (zumeist freiwillige) Leistungen, z.B. in der Antragsberatung anbieten.</t>
  </si>
  <si>
    <t xml:space="preserve">Die Landkreise können durch Satzung die Durch-führung der ihnen als Träger der Grundsicherung für Arbeitsuchende und als Träger der Sozialhilfe obliegenden Aufgaben den kreisangehörigen Gemeinden, Verwaltungs-verbänden oder erfüllenden Gemeinden für die Ver-waltungsgemeinschaft ganz oder teilweise übertragen. </t>
  </si>
  <si>
    <t xml:space="preserve">Wohnberechtigungsschein </t>
  </si>
  <si>
    <t>§ 17 III LJHG
§ 1 i. V. m. § 8 LJHG
z. B. auch Betreibung von Jugendräumen</t>
  </si>
  <si>
    <t>1,00 VZÄ je 500 Kinder in KiTas in kommunaler Trägerschaft</t>
  </si>
  <si>
    <t xml:space="preserve">0,10 VZÄ je Einrichtung in freier Trägerschaft
Aufwandsbestimmendes Merkmal für die Einrichtungen in Trägerschaft der Gemeinde ist die Anzahl der Kinder. Für die Steuerung (u.a. Betriebskostenabrechnung) der Einrichtungen in freier Trägerschaft wird die Anzahl der Einrichtungen als aufwandsbestimmendes Merkmal herangezogen.
</t>
  </si>
  <si>
    <t>keine Bemessung
Sofern ein Stellenanteil angegeben wurde, ist dieser als örtlicher Wert zu übernehmen (Soll = Ist)</t>
  </si>
  <si>
    <t xml:space="preserve">0,25 VZÄ Grundbedarf + 
1,00 VZÄ je 5.000 TEUR 
Der Ansatz eines Grundbedarfes von 0,25 VZÄ berücksichtigt, dass verwaltungstypische Zusatz- und Sonderaufgaben (z.B. Vorleistungen ohne, dass Umsetzung erfolgt) erbracht werden, die sich nicht im Investitionsbudget niederschlagen. </t>
  </si>
  <si>
    <t>Straßenlänge in km (Straßen in Baulast der Gemeinde)
(Eintrag wird aus Aufgabe 62.3 übernommen)</t>
  </si>
  <si>
    <t>1,00 VZÄ je 1.400 km</t>
  </si>
  <si>
    <t xml:space="preserve">Bauliche Unterhaltung von Gemeindestraßen, öffentliche Feld- und Waldwege und sonstigen öffentlichen Straßen </t>
  </si>
  <si>
    <t>Straßenverwaltung
inkl. Vertragsmanagement Reinigung und Winterdienst (in Fremdleistung)</t>
  </si>
  <si>
    <t>Fläche des Gemeindegebietes in km² 
(Eintrag aus wird aus Aufgabe 60.1 übernommen)</t>
  </si>
  <si>
    <t>70.9</t>
  </si>
  <si>
    <t>70.10</t>
  </si>
  <si>
    <t>Leistungsstundenbedarf für Einzelaufträge gemäß Auftragserfassung (Einsatzstunden für Instandhaltungsarbeiten an Gebäuden p. a., nur Eigenleistung angeben; ohne Hausmeistertätigkeiten, da diese in Aufgabe 23.6.1 enthalten sind)</t>
  </si>
  <si>
    <t>Festwert 0,15 VZÄ 
(ca. 6 Stunden je Woche)</t>
  </si>
  <si>
    <t>VZÄ je 1.000 Einwohner</t>
  </si>
  <si>
    <t>Erläuterung der Aufgabe (Hinweis: nur Eigenleistung der Kommune berücksichtigen)</t>
  </si>
  <si>
    <t>Summe</t>
  </si>
  <si>
    <t>1,00 VZÄ je 40 Wochenöffnungsstunden
Sofern die Kommune keinen Empfang eingerichtet hat, wird ein Festwert von 0,2 VZÄ für die Postbearbeitung (Aufgabe 20.8) angesetzt.</t>
  </si>
  <si>
    <r>
      <t xml:space="preserve">Aufgaben der Amtsleitung, u. a. Lenkung und Kontrolle der Aufgabenerfüllung, Mitarbeiterführung, Unterzeichnung von Schriftstücken, Entscheidungen über Grundsatzangelegenheiten, operative sowie strategische Steuerung, …
</t>
    </r>
    <r>
      <rPr>
        <i/>
        <sz val="8"/>
        <rFont val="Arial"/>
        <family val="2"/>
      </rPr>
      <t>VZÄ Soll wird automatisch berechnet</t>
    </r>
  </si>
  <si>
    <r>
      <t xml:space="preserve">Termine abstimmen, Gästebetreuung, E-Mail Verwaltung, Schreibarbeiten, Ablagearbeiten, Telefondienst 
</t>
    </r>
    <r>
      <rPr>
        <i/>
        <sz val="8"/>
        <rFont val="Arial"/>
        <family val="2"/>
      </rPr>
      <t xml:space="preserve">
VZÄ Soll wird automatisch berechnet</t>
    </r>
  </si>
  <si>
    <t>Anzahl der Mitarbeiter inkl. geringfügig Beschäftigte
(als Mengenwert sind die durchschnittlichen Zahlfälle pro Monat (Lohn/Gehalt) einzutragen)</t>
  </si>
  <si>
    <t>Anzahl der Clients
(ohne Server; ohne Schulkabinette. Sofern vorhanden mit PCs in Bibliothek und in KiTas in eigener Trägerschaft)</t>
  </si>
  <si>
    <r>
      <t xml:space="preserve">1,00 VZÄ je 50.000 TEUR Haushaltsvolumen + 
Grundbedarf 2,00 VZÄ
Aufgliederung </t>
    </r>
    <r>
      <rPr>
        <i/>
        <sz val="8"/>
        <color indexed="8"/>
        <rFont val="Arial"/>
        <family val="2"/>
      </rPr>
      <t xml:space="preserve">Grundbedarf: 
1,00 VZÄ aufgabenübergreifend
0,30 VZÄ Anlagenbuchhaltung
0,60 VZÄ KLR/Controlling
0,10 VZÄ Inventur
</t>
    </r>
    <r>
      <rPr>
        <sz val="8"/>
        <color indexed="8"/>
        <rFont val="Arial"/>
        <family val="2"/>
      </rPr>
      <t xml:space="preserve">
Der angesetzte Richtwert für Anlagenbuchhaltung (0,3 VZÄ) berücksichtigt bereits die künftige Aufwandsreduzierung durch das Erreichen einer fristgerechten Beschlussfolge für die Jahresabschlüsse.
Der Richtwert für KLR/Controlling (0,6 VZÄ) berücksichtigt den Aufbau und anschließenden Betrieb einer übergreifenden KLR sowie eines zentralen Haushalts-controllings.
Der  Richtwert für die Inventur (0,1 VZÄ) bezieht sich auf die regelmäßige Durchführung eines einheitlichen Inventurzyklus. Sofern ein solcher nicht besteht ist hier ggf. ein zusätzlicher Stellenanteil erforderlich.
Der resultierende Stellenbedarf beinhaltet auch den Aufwand durch die sich ergebenden Änderungen der Umsatzbesteuerung (§ 2b UStG)</t>
    </r>
  </si>
  <si>
    <r>
      <t xml:space="preserve">0,50 VZÄ je 10.000 Einwohner + 
0,10 VZÄ je 125 Gewerbe + 
1,00 VZÄ je 300 Bestattungen Friedhofsverwaltung (sofern kommunaler Friedhof vorhanden) 
</t>
    </r>
    <r>
      <rPr>
        <i/>
        <sz val="8"/>
        <color indexed="8"/>
        <rFont val="Arial"/>
        <family val="2"/>
      </rPr>
      <t>Im Fall weiterer Leistungen wie z. B. Grabaushub etc. zzgl. 1,00 VZÄ je 250 Bestattungen</t>
    </r>
  </si>
  <si>
    <t>Anzahl der Bestattungen p. a.
(Angabe nur, sofern weitere Leistungen wie z. B. Grabaushub in Eigenleistung der Kommune erfolgen, sonst Feld "Mengenwert"  leer lassen oder "0" eintragen)</t>
  </si>
  <si>
    <t>Anzahl der Vorgänge
(anzugeben ist die Anzahl der beantragten Personalausweise, Reisepässe und Kinderausweise im Durchschnitt von 2 aufeinander folgenden Jahren)</t>
  </si>
  <si>
    <t>Bitte beachten Sie dabei:</t>
  </si>
  <si>
    <t>inklusive Bürgermeister</t>
  </si>
  <si>
    <t>Bedarfsermittlung; Konzepterstellung unter Beachtung der Raumordnung; Ausschreibung
Der Festwert beinhaltet die Wahrnehmung temporärer Projektaufgaben (für Pilotierung, Bedarfsermittlung, Planung) ohne bauliche Ausführung / Umsetzung von Maßnahmen.</t>
  </si>
  <si>
    <t xml:space="preserve">Bauvolumen in TEUR gemäß Investitionsprogramm
(Durchschnitt von 2 aufeinanderfolgenden Jahren)
</t>
  </si>
  <si>
    <t>Mitwirkungspflichten im Rahmen naturschutzrechtlicher Verfahren der unteren/oberen Naturschutzbehörden  (TÖB = Träger öffentlicher Belange)</t>
  </si>
  <si>
    <t>Länge der Wasserläufe der Gewässer II. Ordnung in km</t>
  </si>
  <si>
    <t>Anzahl der Märkte und vergleichbarer Veranstaltungen p. a.</t>
  </si>
  <si>
    <t>Anzahl der Bauhofmitarbeiter
(bitte geben Sie bei "Mengenwert" die Anzahl der Personen an - nicht die VZÄ)</t>
  </si>
  <si>
    <t>Keine Bemessung, da in der Regel Fremdvergabe. 
Bei Eigenleistung: Ansatz
1,00 VZÄ je 3.000 Leuchten. In dem Fall bei "Mengenwert" bitte Anzahl der Leuchten eintragen</t>
  </si>
  <si>
    <t>Keine Bemessung, da in der Regel Fremdvergabe. Bei Eigenleistung: Einsatzstunden für maschienelle Straßenreinigung p. a. bei "Mengenwert" eintragen.</t>
  </si>
  <si>
    <t>14.</t>
  </si>
  <si>
    <t>Es wird darauf hingewiesen, dass damit lediglich dargestellt wird, dass die Aufgabe berücksichtigt ist. Aussagen zur Angemessenheit leiten sich daraus ausdrücklich nicht ab.</t>
  </si>
  <si>
    <r>
      <rPr>
        <u/>
        <sz val="11"/>
        <color theme="1"/>
        <rFont val="Arial"/>
        <family val="2"/>
      </rPr>
      <t>ohne</t>
    </r>
    <r>
      <rPr>
        <sz val="11"/>
        <color theme="1"/>
        <rFont val="Arial"/>
        <family val="2"/>
      </rPr>
      <t xml:space="preserve"> Personal in Kindertageseinrichtungen (BB 21 und BB 22)</t>
    </r>
  </si>
  <si>
    <t>Am Ende der Tabelle können Sie bei Bedarf Aufgaben ergänzen, die Ihre Kommune wahrnimmt und die nicht in den Standardaufgaben abgebildet werden können.</t>
  </si>
  <si>
    <t>Bei den nachfolgend genannten Aufgaben erfolgt standardmäßig keine Bemessung, da diese Aufgaben in der hier betrachteten Größenklasse Ausnahmefälle sind.</t>
  </si>
  <si>
    <t>für Kommunen mit 5.000 bis 10.0000 Einwohnern</t>
  </si>
  <si>
    <t>Organisationsmodell Sachsen - Personalbedarfsanalyse mittels Kennzahlen</t>
  </si>
  <si>
    <t xml:space="preserve">  Bitte beachten Sie die Bearbeitungshinweise (separates Blatt)! </t>
  </si>
  <si>
    <t>1.</t>
  </si>
  <si>
    <t>2.</t>
  </si>
  <si>
    <t>3.</t>
  </si>
  <si>
    <t>4.</t>
  </si>
  <si>
    <t>5.</t>
  </si>
  <si>
    <t>6.</t>
  </si>
  <si>
    <t>7.</t>
  </si>
  <si>
    <t>8.</t>
  </si>
  <si>
    <t>9.</t>
  </si>
  <si>
    <t>-</t>
  </si>
  <si>
    <t>Für weitere Erläuterungen wird auf die Beratende Äußerung des SRH "Organisationsempfehlungen für sächsische Gemeinden mit 5.000 bis 10.000 Einwohnern" aus dem Jahr 2019 verwiesen.</t>
  </si>
  <si>
    <t>inklusive Bauhof, Schulsekretariate, Hausmeister</t>
  </si>
  <si>
    <t>Anzahl der Pressemitteilungen und Bekanntmachungen p. a. 
(soweit nicht ohnehin im Amtsblatt veröfffentlicht)</t>
  </si>
  <si>
    <t>Verkehrsflächen (Straßen, Wege, Plätze), Wirtschaftswege, Markierungen, Bauwerke (Brücken, Stützmauern, Tunnel, Unterführungen), Verkehrsbeschilderungen, Absperrungen (Wasserläufe, Brunnen, Gewässer), Seitengräben, Straßenkontrollen</t>
  </si>
  <si>
    <t>Gewässerentwicklungsplanung, Aufstellung von Gewässerunterhaltungskonzeptionen, Erhebung der Grundlagen für eine Gewässerunterhaltungsabgabenkalkulation und deren Erstellung, Erarbeitung und Verabschiedung einer Gewässerunterhaltungssatzung, jährliche Festsetzung der Gewässerunterhaltungsabgaben, Betreuung von Widerspruchs- und Klageverfahren
Bewertung von Hochwasserrisiken (§§ 79,80 SächsWG), Steuerung der Erarbeitung und Fortschreibung der Hochwasserrisikomanagementpläne, Administration der Baumaßnahmen, Fördermittelmanagement
Unterhaltungsmaßnahmen Gewässer II. Ordnung (nur Planung/ Koordinierung / Überwachung der technischen Durchführung): Pflege und Entwicklung von Gewässern II. Ordnung (u.a. Erhaltung des Gewässerbettes und des Ufers, Neuanpflanzung standortgerechter Ufervegetation, Förderung des Gewässers als Lebensraum), vgl. §§39, 69 WHG</t>
  </si>
  <si>
    <t>eigene Anmerkungen</t>
  </si>
  <si>
    <t>Beteiligungsverwaltung- und management</t>
  </si>
  <si>
    <t>Standesamt/  Personenstand</t>
  </si>
  <si>
    <t>Aufgaben im Zusammenhang mit Kindertageseinrichtungen - und pflegestellen
(Verwaltung und Koordination der Kindertageseinrichtungen; Beratung und Betreuung von Tagespflegepersonen; Festsetzung Elternbeiträge; Ermittlung Personal- und Sachkosten)</t>
  </si>
  <si>
    <t>Alle mit dieser Farbe gefärbten Felder sind Eingabefelder:</t>
  </si>
  <si>
    <t>Verwaltung und Zuteilung der Dienstfahrzeuge, Fahrzeugpflege (Reinigung und Wartung), Dem Festwert liegt die Annahme zugrunde, dass Kommunen dieser Größenklasse in der Regel keinen eigenen Fuhrpark vorhalten. Fahrzeuge Bauhof bei Aufg. 70, FFW bei Aufg. 34.1.</t>
  </si>
  <si>
    <r>
      <t xml:space="preserve">Anzahl der Soll-Stellenanteile der Fachaufgaben
</t>
    </r>
    <r>
      <rPr>
        <i/>
        <sz val="8"/>
        <rFont val="Arial"/>
        <family val="2"/>
      </rPr>
      <t xml:space="preserve">ohne Hausmeister (23.6.1);
Schulsekretariate (40.3); 
Bauhof (70) </t>
    </r>
  </si>
  <si>
    <r>
      <t xml:space="preserve">Gemäß § 1 Abs. 1 LJHG sind die Landkreise und kreisfreien Städte örtliche Träger der öffentlichen Jugendhilfe. Kreisangehörige Gemeinden können nach § 8 LJHG für den örtlichen Bereich im Einvernehmen mit dem örtlichen Träger Aufgaben der öffentlichen Jugendhilfe wahrnehmen. </t>
    </r>
    <r>
      <rPr>
        <b/>
        <sz val="8"/>
        <rFont val="Arial"/>
        <family val="2"/>
      </rPr>
      <t>=&gt; praktisch nicht relevant, daher im Festwert nicht explizit berücksichtigt</t>
    </r>
  </si>
  <si>
    <t>Personal in Eigenbetrieben (BB 22), sofern die Aufgaben des Eigenbetriebs Gegenstand des Aufgabenkatalogs sind</t>
  </si>
  <si>
    <t>Anzahl Mahnungen und der Vollstreckungsankündigungen p. a.</t>
  </si>
  <si>
    <t>Leistungsvolumen (Unterhaltungs-volumen) in TEUR p. a.</t>
  </si>
  <si>
    <t>Investitionsvolumen in TEUR 
(Durchschnitt aus 2 aufeinanderfolgenden Jahren)</t>
  </si>
  <si>
    <t>Anzahl der laufenden Verfahren</t>
  </si>
  <si>
    <r>
      <t xml:space="preserve">0,10 VZÄ je 20 Sport- und Kulturvereine +
</t>
    </r>
    <r>
      <rPr>
        <sz val="8"/>
        <rFont val="Arial"/>
        <family val="2"/>
      </rPr>
      <t>0,1 VZÄ Steuerung der Organisation/Verwaltung eines Schwimmbades (sofern vorhanden). 
Die Kennzahl bezieht sich ausschließlich auf die administrative Steuerung und Verwaltung von Schwimmbädern durch die Verwaltung. Bäder werden aufgrund ihrer differenziertesten Formen der Wahrnehmung (Eigenbetrieb, Betrieb durch Verein oder Betrieb durch privaten Träger) nicht in die Bemessung aufgenommen.</t>
    </r>
  </si>
  <si>
    <t>Bewirtschaftung und Pflege des kommunalen Waldes
Sofern kein gemeindeeigener Wald vorhanden ist: In Spalte "Aufgabe wird durch die Gemeinde Berücksichtigt" (Spalte O) auswahlen: "Nicht berücksichtigt"</t>
  </si>
  <si>
    <t>Aufgabe 
wird NICHT berücksichtigt</t>
  </si>
  <si>
    <t>Kennzahl
- Beschreibung -</t>
  </si>
  <si>
    <t>Mengenwert 
der Gemeinde 
- Beschreibung -</t>
  </si>
  <si>
    <t>Allerdings ist dann nur ein Vergleich des Gesamt-Soll mit dem Gesamt-Ist möglich - nicht der Einzelaufgaben. Bei diesen erhalten Sie nur die Soll-Werte.</t>
  </si>
  <si>
    <t>Was leistet diese Datei?</t>
  </si>
  <si>
    <t>Ist kein gemeindeeigener Wald vorhanden, kann der voreingestellte Festwert von 0,05 VZÄ nicht in Anspruch genommen werden. D. h. es ist "nicht berücksichtigt" zu wählen.</t>
  </si>
  <si>
    <t>Beispiel: Aufgabe 23.5.7:</t>
  </si>
  <si>
    <t>Kernhaushalt (Beschäftigungsbereich (BB) 21), d. h. im Haushalt brutto geführte Ämter/Behörden/Einrichtungen</t>
  </si>
  <si>
    <t>10.</t>
  </si>
  <si>
    <t>Copyright: Sächsischer Rechnungshof</t>
  </si>
  <si>
    <t>VZÄ</t>
  </si>
  <si>
    <t>h/Woche</t>
  </si>
  <si>
    <t>Ggf. bereits eingegebene Werte (Menge, VZÄ) werden bei der betreffenden Aufgabe zu Ihrer Information jedoch weiterhin ausgewiesen.</t>
  </si>
  <si>
    <t>Ergebnis vollständig aus den o. a. Einzelwerten berechnet</t>
  </si>
  <si>
    <t xml:space="preserve">Ergebnis SOLL aus den o. a. Einzelwerten berechnet;
Summe VZÄ IST manuell eingetragen </t>
  </si>
  <si>
    <t>Ergebnis
- Information zu Berechnung -</t>
  </si>
  <si>
    <t>Ist in Ihrer Kommune ein Empfang/ Bürgerinformation/ Rezeption eingerichtet? (ja/nein)</t>
  </si>
  <si>
    <t>Durchschnittliche Wochenöffnungszeit des Empfangs / der Bürgerinformation / der Rezeption (Angabe in Stunden)</t>
  </si>
  <si>
    <t>Anzahl der Bestattungen p. a. 
(nur sofern kommunaler Friedhof vorhanden, sonst Feld "Mengenwert"  leer lassen oder "0" eintragen)</t>
  </si>
  <si>
    <t>Anzahl der Vorgänge p. a.
(anzugeben ist die Anzahl der 
An-/Ab- und Ummeldungen sowie der Beantragungen eines Führungszeugnisses)</t>
  </si>
  <si>
    <t>Nur sofern diese Aufgabe durch die Kommune selbst erledigt wird, sind die VZÄ IST hierfür anzugeben. Mangels anderer Bemessung wird Ist = Soll gesetzt.</t>
  </si>
  <si>
    <t>Anzahl der Schulen in Trägerschaft der Kommune</t>
  </si>
  <si>
    <t>Anzahl der Schulen in Trägerschaft der Kommune
(Eintrag wird aus Aufgabe 40.1 übernommen)</t>
  </si>
  <si>
    <t>Ist ein Schwimmbad / Freibad vorhanden, das durch die Kommune verwaltet wird?
(bitte ja/nein bei "Mengenwert" auswählen)</t>
  </si>
  <si>
    <t>Leistungsstundenbedarf gemäß Dauerauftrag Grünpflege (nur Eigenleistung angeben) in Stunden</t>
  </si>
  <si>
    <t>Anzahl der Einsatzstunden (Durchschnitt von 2 aufeinanderfolgenden Jahren; nur Eigenleistung angeben)</t>
  </si>
  <si>
    <t xml:space="preserve">Abweichung 
(in Prozent) </t>
  </si>
  <si>
    <r>
      <t>±</t>
    </r>
    <r>
      <rPr>
        <sz val="11"/>
        <color theme="1"/>
        <rFont val="Arial"/>
        <family val="2"/>
      </rPr>
      <t xml:space="preserve"> 1 bis 5 %</t>
    </r>
  </si>
  <si>
    <t>± 5 bis 20 %</t>
  </si>
  <si>
    <t>über ± 20 %</t>
  </si>
  <si>
    <r>
      <t xml:space="preserve">Sie geben die Mengenwerte </t>
    </r>
    <r>
      <rPr>
        <u/>
        <sz val="11"/>
        <color theme="1"/>
        <rFont val="Arial"/>
        <family val="2"/>
      </rPr>
      <t>Ihrer</t>
    </r>
    <r>
      <rPr>
        <sz val="11"/>
        <color theme="1"/>
        <rFont val="Arial"/>
        <family val="2"/>
      </rPr>
      <t xml:space="preserve"> Kommune ein sowie die VZÄ (Vollzeitäquivalente) im IST - das Modell berechnet daraus den SOLL-Personalbestand (VZÄ SOLL) </t>
    </r>
  </si>
  <si>
    <t xml:space="preserve">für Ihre Kommune und vergleicht ihn mit dem Ist-Personalbestand (VZÄ IST) - insgesamt bzw. je Aufgabe. </t>
  </si>
  <si>
    <r>
      <rPr>
        <b/>
        <sz val="11"/>
        <color theme="1"/>
        <rFont val="Arial"/>
        <family val="2"/>
      </rPr>
      <t>Füllen Sie mindestens die Spalte L (Mengenwerte) vollständig aus sowie die Zellen D9 (Einwohner), D11 (Große Kreisstadt) und N158 (Summe VZÄ-Ist)</t>
    </r>
    <r>
      <rPr>
        <sz val="11"/>
        <color theme="1"/>
        <rFont val="Arial"/>
        <family val="2"/>
      </rPr>
      <t xml:space="preserve">, </t>
    </r>
  </si>
  <si>
    <t xml:space="preserve">Sofern das Personal Ihrer Kommune Leistungen für Dritte erbringt (bspw. für die beteiligten Gemeinden einer Verwaltungsgemeinschaft), sind bei VZÄ IST (Spalte N) </t>
  </si>
  <si>
    <r>
      <t xml:space="preserve">nur die VZÄ, die </t>
    </r>
    <r>
      <rPr>
        <u/>
        <sz val="11"/>
        <color theme="1"/>
        <rFont val="Arial"/>
        <family val="2"/>
      </rPr>
      <t>für die eigene Kommune</t>
    </r>
    <r>
      <rPr>
        <sz val="11"/>
        <color theme="1"/>
        <rFont val="Arial"/>
        <family val="2"/>
      </rPr>
      <t xml:space="preserve"> tätig sind, anzugeben und entsprechend auch nur die Mengenwerte (Spalte L), die </t>
    </r>
    <r>
      <rPr>
        <u/>
        <sz val="11"/>
        <color theme="1"/>
        <rFont val="Arial"/>
        <family val="2"/>
      </rPr>
      <t>für die eigene Kommune</t>
    </r>
    <r>
      <rPr>
        <sz val="11"/>
        <color theme="1"/>
        <rFont val="Arial"/>
        <family val="2"/>
      </rPr>
      <t xml:space="preserve"> anfallen.</t>
    </r>
  </si>
  <si>
    <t>Für einen ersten Überblick genügt es, wenn Sie bei den VZÄ IST (Spalte N) nur die Summe am Ende der Tabelle in Zelle N158 eingeben.</t>
  </si>
  <si>
    <t>Ein Soll-Ist-Vergleich der Einzelaufgaben ist nur möglich, wenn neben den Mengenwerten (Spalte L) auch die einzelnen VZÄ IST (Spalte N) eingetragen werden.</t>
  </si>
  <si>
    <t>Wenn Sie bei "Aufgabe wird NICHT berücksichtigt" (Spalte K) auswählen "nicht berücksichtigt", wird die betreffende Aufgabe nicht in die VZÄ-Summe (Soll und Ist) einbezogen.</t>
  </si>
  <si>
    <t>Sie haben dennoch die Möglichkeit, die VZÄ IST (Spalte N) einzutragen, wenn Ihre Kommune die Aufgabe selbst erfüllt. Die VZÄ werden automatisch ins Soll (Spalte M) übernommen.</t>
  </si>
  <si>
    <t>Aufgabenhauptgruppe</t>
  </si>
  <si>
    <t xml:space="preserve">Rechnungs- und Gemeindeprüfung </t>
  </si>
  <si>
    <t>Interner Service</t>
  </si>
  <si>
    <t>Liegenschaftsmanagement</t>
  </si>
  <si>
    <t>Sicherheit., Ordnung, Gesundheit</t>
  </si>
  <si>
    <t>Melde- und Personenstandswesen</t>
  </si>
  <si>
    <t xml:space="preserve">Schule, Sport, Kultur </t>
  </si>
  <si>
    <t>Schule</t>
  </si>
  <si>
    <t>Gestaltung der Umwelt</t>
  </si>
  <si>
    <t>Sonstiges</t>
  </si>
  <si>
    <t>Soziales und 
Jugend</t>
  </si>
  <si>
    <t>Politisch-administrative Leitung Gemeinde/
-verwaltung</t>
  </si>
  <si>
    <t>Zusammenfassung nach Aufgabengruppen</t>
  </si>
  <si>
    <t>Aufgabengruppe</t>
  </si>
  <si>
    <t>VZÄ 
SOLL
Hauptgruppe</t>
  </si>
  <si>
    <t>VZÄ 
IST
Hauptgruppe</t>
  </si>
  <si>
    <r>
      <t xml:space="preserve">Zur Information: Umrechnungbeispiele VZÄ in Stunden pro Woche (h/Woche) </t>
    </r>
    <r>
      <rPr>
        <b/>
        <sz val="11"/>
        <color theme="1"/>
        <rFont val="Arial"/>
        <family val="2"/>
      </rPr>
      <t>brutto:</t>
    </r>
  </si>
  <si>
    <t>VZÄ Differenz
SOLL ./. IST
Hauptgruppe</t>
  </si>
  <si>
    <t>Hilfstabelle zur Ermittlung der Ist-VZÄ</t>
  </si>
  <si>
    <t>MA 1</t>
  </si>
  <si>
    <t>MA 2</t>
  </si>
  <si>
    <t>MA 3</t>
  </si>
  <si>
    <t>MA 4</t>
  </si>
  <si>
    <t>MA 5</t>
  </si>
  <si>
    <t>MA 6</t>
  </si>
  <si>
    <t>MA 7</t>
  </si>
  <si>
    <t>MA 8</t>
  </si>
  <si>
    <t>MA 9</t>
  </si>
  <si>
    <t>MA 10</t>
  </si>
  <si>
    <t>MA 11</t>
  </si>
  <si>
    <t>MA 12</t>
  </si>
  <si>
    <t>MA 13</t>
  </si>
  <si>
    <t>MA 14</t>
  </si>
  <si>
    <t>MA 15</t>
  </si>
  <si>
    <t>MA 16</t>
  </si>
  <si>
    <t>MA 17</t>
  </si>
  <si>
    <t>MA 18</t>
  </si>
  <si>
    <t>MA 19</t>
  </si>
  <si>
    <t>MA 20</t>
  </si>
  <si>
    <t>Summe:</t>
  </si>
  <si>
    <t>Summe
VZÄ</t>
  </si>
  <si>
    <t>Summe entspricht  der oben angegebenen IST-Besetzung</t>
  </si>
  <si>
    <t>VZÄ gemäß IST-Besetzung:</t>
  </si>
  <si>
    <t>VZÄ lt. Stellenplan:</t>
  </si>
  <si>
    <t>MA 21</t>
  </si>
  <si>
    <t>MA 22</t>
  </si>
  <si>
    <t>MA 23</t>
  </si>
  <si>
    <t>MA 24</t>
  </si>
  <si>
    <t>MA 25</t>
  </si>
  <si>
    <t>MA 26</t>
  </si>
  <si>
    <t>MA 27</t>
  </si>
  <si>
    <t>MA 28</t>
  </si>
  <si>
    <t>MA 29</t>
  </si>
  <si>
    <t>MA 30</t>
  </si>
  <si>
    <t>MA 31</t>
  </si>
  <si>
    <t>MA 32</t>
  </si>
  <si>
    <t>MA 33</t>
  </si>
  <si>
    <t>MA 34</t>
  </si>
  <si>
    <t>MA 35</t>
  </si>
  <si>
    <t>MA 36</t>
  </si>
  <si>
    <t>MA 37</t>
  </si>
  <si>
    <t>MA 38</t>
  </si>
  <si>
    <t>MA 39</t>
  </si>
  <si>
    <t>MA 40</t>
  </si>
  <si>
    <t>MA 41</t>
  </si>
  <si>
    <t>MA 42</t>
  </si>
  <si>
    <t>MA 43</t>
  </si>
  <si>
    <t>MA 44</t>
  </si>
  <si>
    <t>MA 45</t>
  </si>
  <si>
    <t>MA 46</t>
  </si>
  <si>
    <t>MA 47</t>
  </si>
  <si>
    <t>MA 48</t>
  </si>
  <si>
    <t>MA 49</t>
  </si>
  <si>
    <t>MA 50</t>
  </si>
  <si>
    <t>MA 51</t>
  </si>
  <si>
    <t>MA 52</t>
  </si>
  <si>
    <t>MA 53</t>
  </si>
  <si>
    <t>MA 54</t>
  </si>
  <si>
    <t>MA 55</t>
  </si>
  <si>
    <t>MA 56</t>
  </si>
  <si>
    <t>MA 57</t>
  </si>
  <si>
    <t>MA 58</t>
  </si>
  <si>
    <t>MA 59</t>
  </si>
  <si>
    <t>MA 60</t>
  </si>
  <si>
    <t>MA 61</t>
  </si>
  <si>
    <t>MA 62</t>
  </si>
  <si>
    <t>MA 63</t>
  </si>
  <si>
    <t>MA 64</t>
  </si>
  <si>
    <t>MA 65</t>
  </si>
  <si>
    <t>MA 66</t>
  </si>
  <si>
    <t>MA 67</t>
  </si>
  <si>
    <t>MA 68</t>
  </si>
  <si>
    <t>MA 69</t>
  </si>
  <si>
    <t>MA 70</t>
  </si>
  <si>
    <r>
      <t>Um die Zuordnung der VZÄ IST (Spalte N) zu erleichtern, können Sie die "</t>
    </r>
    <r>
      <rPr>
        <b/>
        <sz val="11"/>
        <color theme="1"/>
        <rFont val="Arial"/>
        <family val="2"/>
      </rPr>
      <t>Hilfstabelle Ist-Werte</t>
    </r>
    <r>
      <rPr>
        <sz val="11"/>
        <color theme="1"/>
        <rFont val="Arial"/>
        <family val="2"/>
      </rPr>
      <t>" nutzen.</t>
    </r>
  </si>
  <si>
    <r>
      <t xml:space="preserve">Planung der Sanierungsgebiete, Planung, Durchführung und Bauüberwachung von eigenen städtebaulichen Sanierungsmaßnahmen, Fördermittelbeantragung + Abrechnung; Vertragsmanagement mit privaten Eigentümern, Prüfung der Verwendungsnachweise der privaten Eigentümer ...
</t>
    </r>
    <r>
      <rPr>
        <i/>
        <sz val="8"/>
        <rFont val="Arial"/>
        <family val="2"/>
      </rPr>
      <t>Hinweis: Vergabewesen bei Aufgabe 20.4</t>
    </r>
  </si>
  <si>
    <r>
      <t xml:space="preserve">Wahrnehmung der Bauherrenaufgaben bei Verkehrsflächen, Straßenbeleuchtung, Signalanlagen, Parkleiteinrichtungen und Beschilderung
Planung, Entwurf (Neubau, Umbau, Erneuerung): Entwurfs-, Genehmigungs-, Ausführungsplanung; Bauüberwachung; Erhebung von Erschließungsbeiträgen (Ermittlung und Festsetzung)
Annahme: Planungs- und Vergabeleistungen gemäß HOAI werden in Fremdleistung durch Ingenieurbüros erbracht. Der Bemessungsansatz umfasst daher die bei der Gemeinde verbleibenden Projektleitungs- und Projektsteuerungsleistungen (Bauherrenaufgaben).
</t>
    </r>
    <r>
      <rPr>
        <i/>
        <sz val="8"/>
        <rFont val="Arial"/>
        <family val="2"/>
      </rPr>
      <t>Hinweis: Vergabewesen bei Aufgabe 20.4</t>
    </r>
  </si>
  <si>
    <t xml:space="preserve">An-, Ab- und Ummeldungen, Führung des Melderegisters, Beglaubigungen, Beantragung Führungszeugnis, Datenübermittlungen an andere Stellen
 </t>
  </si>
  <si>
    <t>Ausstellung Personalausweis, Reisepass, Kinderausweis 
und deren Änderungen; 
Auskunftserteilung in Ausweisangelegenheiten</t>
  </si>
  <si>
    <t xml:space="preserve">Änderung von Vor- und Familiennamen; Bearbeitung sonstiger namensrechtlicher Angelegenheiten; Beurkundung von Geburten, Sterbefälle; Durchführung und Beurkundung von Eheschließungen; Ausstellung von Ehefähigkeitszeugnissen, Ausstellung von Personenstandsurkunden; Beurkundung Vaterschaftsanerkennungen; Kirchenaustritt-Bescheinigungen; Führung Personenstandsregister
</t>
  </si>
  <si>
    <t>Ordnungsbehördliche Aufgaben z. B. der allgemeinen Gefahrenabwehr, z. B. Anordnung von Abbrennverboten nach § 24 Abs. 2 Satz 1 der 1. SprengV, Ersatzvornahmen; Bearbeitung Baumfällanträge usw.</t>
  </si>
  <si>
    <t>1,00 VZÄ je 38 Wochenöffnungsstunden
Sofern die Kommune keinen Empfang eingerichtet hat, wird ein Festwert von 0,2 VZÄ für die Postbearbeitung (Aufgabe 20.8) angesetzt.</t>
  </si>
  <si>
    <t xml:space="preserve">1,00 VZÄ je 4 Schulen + 
0,1 VZÄ je 60 Schüler
Einbezogen werden nur Schulen in kommunaler Trägerschaft und deren Schüler.
</t>
  </si>
  <si>
    <t>Freitextfeld. Tragen Sie hier zB Bearbeiter und Datum ein.</t>
  </si>
  <si>
    <t>Darüber hinaus können Sie die Spalte "eigene Anmerkungen" im Tabellenblatt "Org 5-10TEW" befüllen. Bei Bedarf können Sie Spalten ausblenden (Spalte markieren, rechte Maustaste =&gt; ausblenden).</t>
  </si>
  <si>
    <t>um ein Gesamtergebnis zu erhalten.</t>
  </si>
  <si>
    <t>Um aufgabengenaue Aussagen zu erhalten, wird dringend empfohlen, auch die VZÄ IST detailliert einzutragen.</t>
  </si>
  <si>
    <r>
      <rPr>
        <b/>
        <sz val="11"/>
        <color theme="1"/>
        <rFont val="Arial"/>
        <family val="2"/>
      </rPr>
      <t>In die Personalbedarfsanalyse wird folgendes Personal einbezogen,</t>
    </r>
    <r>
      <rPr>
        <sz val="11"/>
        <color theme="1"/>
        <rFont val="Arial"/>
        <family val="2"/>
      </rPr>
      <t xml:space="preserve"> was sich in der Summe der VZÄ IST (Zelle N158) wiederfinden muss:</t>
    </r>
  </si>
  <si>
    <t>Der am Tabellenende (Zeile 159 u. 161) ermittelte Wert VZÄ je 1.000 EW hat folglich eine vom derzeitigen Richtwert der VwV KomHWi abweichende Datenbasis.</t>
  </si>
  <si>
    <t>Aus den bisherigen Prüfungserfahrungen heraus kann es sich dabei allenfalls um sehr wenige Ausnahmefälle handeln.</t>
  </si>
  <si>
    <t>Das Blatt dient Ihnen zum Überblick.</t>
  </si>
  <si>
    <r>
      <t>Das</t>
    </r>
    <r>
      <rPr>
        <b/>
        <sz val="11"/>
        <color theme="1"/>
        <rFont val="Arial"/>
        <family val="2"/>
      </rPr>
      <t xml:space="preserve"> Blatt "Zusammenfassung"</t>
    </r>
    <r>
      <rPr>
        <sz val="11"/>
        <color theme="1"/>
        <rFont val="Arial"/>
        <family val="2"/>
      </rPr>
      <t xml:space="preserve"> wird automatisch aus den Angaben im Blatt "Org 5-10TEW" generiert, deshalb sind alle Zellen für manuelle Eingaben gesperrt.</t>
    </r>
  </si>
  <si>
    <r>
      <t xml:space="preserve">SUMME VZÄ </t>
    </r>
    <r>
      <rPr>
        <b/>
        <sz val="9"/>
        <color theme="1"/>
        <rFont val="Arial"/>
        <family val="2"/>
      </rPr>
      <t>(vollständig aus den Einzelwerten berechnet)</t>
    </r>
  </si>
  <si>
    <r>
      <t xml:space="preserve">VZÄ je 1.000 EW  </t>
    </r>
    <r>
      <rPr>
        <b/>
        <sz val="9"/>
        <color theme="1"/>
        <rFont val="Arial"/>
        <family val="2"/>
      </rPr>
      <t>(vollständig aus den Einzelwerten berechnet)</t>
    </r>
  </si>
  <si>
    <r>
      <rPr>
        <b/>
        <sz val="11"/>
        <color theme="1" tint="0.499984740745262"/>
        <rFont val="Arial"/>
        <family val="2"/>
      </rPr>
      <t xml:space="preserve">SUMME VZÄ </t>
    </r>
    <r>
      <rPr>
        <b/>
        <sz val="9"/>
        <color theme="1" tint="0.499984740745262"/>
        <rFont val="Arial"/>
        <family val="2"/>
      </rPr>
      <t xml:space="preserve">(SOLL berechnet; IST: nur </t>
    </r>
    <r>
      <rPr>
        <b/>
        <sz val="9"/>
        <color theme="1" tint="0.499984740745262"/>
        <rFont val="Symbol"/>
        <family val="1"/>
        <charset val="2"/>
      </rPr>
      <t>S</t>
    </r>
    <r>
      <rPr>
        <b/>
        <sz val="9"/>
        <color theme="1" tint="0.499984740745262"/>
        <rFont val="Arial"/>
        <family val="2"/>
      </rPr>
      <t xml:space="preserve"> manuell eingegeben)</t>
    </r>
  </si>
  <si>
    <r>
      <rPr>
        <b/>
        <sz val="11"/>
        <color theme="1" tint="0.499984740745262"/>
        <rFont val="Arial"/>
        <family val="2"/>
      </rPr>
      <t xml:space="preserve">VZÄ je 1.000 EW </t>
    </r>
    <r>
      <rPr>
        <b/>
        <sz val="9"/>
        <color theme="1" tint="0.499984740745262"/>
        <rFont val="Arial"/>
        <family val="2"/>
      </rPr>
      <t xml:space="preserve">(SOLL berechnet; IST: nur </t>
    </r>
    <r>
      <rPr>
        <b/>
        <sz val="9"/>
        <color theme="1" tint="0.499984740745262"/>
        <rFont val="Symbol"/>
        <family val="1"/>
        <charset val="2"/>
      </rPr>
      <t>S</t>
    </r>
    <r>
      <rPr>
        <b/>
        <sz val="9"/>
        <color theme="1" tint="0.499984740745262"/>
        <rFont val="Arial"/>
        <family val="2"/>
      </rPr>
      <t xml:space="preserve"> manuell eingegeben)</t>
    </r>
  </si>
  <si>
    <t>nachrichtlich:</t>
  </si>
  <si>
    <t>Anzahl der Mitarbeiter inkl. geringfügig Beschäftigte
Eintrag aus Aufgabe 20.1 wird automatisch übernommen. Sofern die  Kommune die Aufgabe der Lohn- und Gehaltsabrechnung ausgelagert hat (z. B. an KVS), sind die ISt-VZÄ für diese Aufgabe (betrifft insbes. Zuarbeiten) manuell auch beim Soll anzugeben.</t>
  </si>
  <si>
    <t xml:space="preserve">Überwachung und Steuerung des Haushaltsplanvollzugs; Erarbeitung von Richtlinien; Bearbeitung von Anträgen auf Haushaltsüberschreitung; Bewirtschaftung der Rücklagen; Auswertung von Prüfungsberichten; Umsetzungscontrolling zur Haushaltskonsolidierung; 
Erstellung des Jahresabschlusses, Vorbereitung  und Begleitung der Sitzungen zur Prüfung des Jahresabschlusses, Auswertung und Einarbeitung der Prüfungshinweise
Aktives Zins- und Schuldenmanagment, z. B. Festlegung von Rahmenbedingungen und Berichterstattung zur Einhaltung; Aufnahme und Umschuldung von Krediten
Einnahmenbeschaffung: Festsetzung und Erhebung von gemeindeeigenen Steuern, Gebühren, Beiträgen, Kalkulationen, Bearbeitung finanzieller Zuwendungen (Fördermittelbearbeitung Städtebausanierung unter 60.1.2), Spenden; 
Bearbeitung von Konzessionsverträgen, Versicherungsverträgen (Außer Grundstücks- und Gebäudeversicherung), Bearbeitung von Bürgschaften, Schenkungen und Stiftungsangelegenheiten
Doppische Buchhaltung/Geschäftsbuchhaltung: Durchführung von laufenden Buchungen (Debitoren- und Kreditorenbuchhaltung, Buchung der Aufwendungen und Erträge)
KLR/Controlling und Anlagenbuchhaltung: Erarbeitung von Auswertungskonzeptionen, Erstellung von unterjährigen und jährlichen Kennzahlenvergleichen, Erarbeitung interkommunaler Vergleiche und Gebühren- und Preiskalkulationen, Kalkulation und Erstellung von Leistungsverzeichnissen;  Erfassung, Bewertung und Verwaltung des Anlagevermögens der Gemeinde, Ermittlung Bestand zum Stichtag Jahresabschluss, Ermittlung und Buchung der Abschreibungen 
Erstellung des Gesamtabschlusses bestehend aus Gesamtergebnisrechnung, Gesamtvermögensrechnung, Kapitalflussrechnung und Konsolidierungsbericht
Inventur: Bestandsaufnahme des Vermögens und der Schulden
</t>
  </si>
  <si>
    <t>Ausführung des Haushaltsplans und Erstellung des Jahresabschlusses,
darunter: 
- Aktives Zins- und Schuldenmanagment
- Einnahmenbeschaffung
- Bearbeitung der finanzwirtschaftlichen Aspekte von Verträgen
- Doppische Buchhaltung / Geschäftsbuchhaltung
- Kosten- und Leistungsrechnung (KLR)/ Controlling
- Anlagenbuchhaltung
- Erstellung es Gesamtabschlusses
- Durchführung der Inventur</t>
  </si>
  <si>
    <t>Abwicklung des baren Zahlungsverkehrs inkl. Buchung+Buchführung , Belegablage und Archivierung; Abwicklung des unbaren Zahlungsverkehrs: EDV-gestützte Verarbeitung der Kontoauszüge, automatische Verbuchung direkt zuordenbarer Zahlungen, Belegablage und Archivierung; Betreuung der Barkassen und Kassenautomaten, Überwachung und Abrechnung der Zahlstellen, Sonderkassen, Handvorschüsse und Gebührenkassen;  Erstellung von Tages-, Zwischen- und Jahresabschlüssen.
Bewirtschaftung der Kassenmittel: Bestände und Anlagen prüfen, überwachen, umbuchen, laufende Liquiditätsplanung, Bewirtschaftung der Kassenkredite, Festlegung von Termin- und Festgeldern, Anlage nicht benötigter Haushaltsmittel.
Bearbeitung / Gewährung von Stundungen, Niederschlagungen inkl. Führung des Niederschlagungsverzeichnisses, Bearbeitung von Erlassen und Kleinstbetragsbereinigungen, Scheckverwaltung und Bearbeitung, Verwahrung von Wertgegenständen und Führung des Verwahrgelasses, Ausstellen von Spendenbescheinigungen
Klärung unklarer Einnahmen und Führung der Schwebe- und Verwahrposten;
Bearbeitung fremder Kassengeschäfte</t>
  </si>
  <si>
    <t>Kontrolle und Bearbeitung der Zahlungseingänge bis zur Mahnung, Erstellung von Kassenanweisungen, Erstellung, Versendung und Überwachung der Mahnung; Ankündigung einer Zwangsvollstreckung
Beitreibungsmaßnahmen bei allen öffentlich-rechtlichen Vorgängen gemäß der jeweiligen Gesetzmäßigkeit (z. B. Ordnungswidrigkeitenverfahren); Bearbeitung von Amtshilfeersuchen anderer Behörden; Zwangsvollstreckungsverfahren bei privatrechtlichen Forderungen;
Vollstreckung öffentlich rechtlicher Forderungen im Außendienst .</t>
  </si>
  <si>
    <t>Vertragswesen; Grundstücksgeschäfte; Miet- und Pachtangelegenheiten; Objektbuchhaltung, Versicherungen (von Grundstücken und Gebäuden)
Verhandlungen, Ausübung von Vorkaufsrechten, Enteignungsverfahren, Prüfung der Zulässigkeit, Prüfung der Entschädigungsforderung, Betriebskostenabrechnungen;
Energiecontrolling (Planung und Überwachung des Energie- und Wasserverbrauchs); Energieausweise nach § 16 Abs. 1 EnEV 
Bestellung von Erbbaurechten u. a. Rechten Dritter am Grundeigentum der Gemeinde (Grundbucheintragung, Berechnung und Anpassung des Erbbauzinses);
Führen des Bestandsverzeichnisses und Bewirtschaftung gemeindeeigener Grundstücke und Gebäude sowie Rechte an Grundstücken (Erfassung von Bestandsdaten zu Objekten im Eigentum der Kommune einschl. Kostenerfassung (Betriebs-, Neben- und Bewirtschaftungskosten)).</t>
  </si>
  <si>
    <t xml:space="preserve">Bearbeitung von Strafanzeigen und Strafanträgen </t>
  </si>
  <si>
    <t>Bearbeitung von Strafanzeigen, 
Strafanträge wegen strafbarer Handlungen zum Nachteil der Kommune</t>
  </si>
  <si>
    <t>Unterhaltung von Gemeindefriedhöfen und Leichenhallen nach § 3 Abs. 1 SächsBestG; Friedhofsordnung; Genehmigung von kommunalen Begräbnisplätzen; Durchführung der Bestattung von Amts wegen nach § 10 Abs. 3 SächsBestG; 
Kriegsgräber: Feststellung (Führung und Aktualisierung einer Bestandsliste) und Erhaltung (Anlegung, Instandsetzung, Pflege) von Kriegsgräbern sowie Auskunftserteilung nach § 5 Gräbergesetz</t>
  </si>
  <si>
    <t>Wahrnehmung polizeilicher Vollzugsaufgaben nach § 1 der Verordnung des SMI über die Wahrnehmung polizeilicher Vollzugsaufgaben durch gemeindliche Vollzugsbedienstete, z. B. Überwachung der Einhaltung von Ge- und Verboten im ruhenden Verkehr, Vollzug der Vorschriften über die Beseitigung von Abfällen</t>
  </si>
  <si>
    <t xml:space="preserve">GrKrSt: Erteilung von Ausnahmeregelungen nach der StVO gemäß § 1 Nr. 2 SächsGrKrZuVO i.V.m. § 3 Nr. 1 SächsStVZustG i.V.m. § 46 StVO; 
GrKrSt: Erteilung von Erlaubnissen nach der StVO gemäß § 1 Nr. 2 SächsGrKrZuVO i.V.m. § 3 Nr. 2 SächsStVZustG i.V.m. §§ 29, 30 StVO; Erlaubniserteilung für Sondernutzung der Gemeindestraßen (bzw. Ortsdurchfahrten) nach § 18 SächsStrG, Satzung zur Sondernutzung der Straßen; Einholung von Bauerlaubnissen, Schachtscheinen für eigene Maßnahmen und Maßnahmen Dritter </t>
  </si>
  <si>
    <t>Aufstellung, Ausrüstung, Unterhaltung und Einsatz einer freiwilligen Feuerwehr/Wasserwehr, Ausstattung mit erforderlichen baulichen Anlagen, Einrichtungen und Ausrüstungen, Aus- und Fortbildung der Angehörigen der Feuerwehren, Sicherstellung der Alarmierung der öffentlichen Feuerwehr sowie einer ausreichenden Löschwasserversorgung, Aufstellung, Fortschreibung und Abstimmung von Alarm- und Ausrückordnungen sowie Einsatzplänen, Förderung der Brandschutzerziehung, Durchführung von Brandverhütungsschauen u. a. (vgl. § 6 SächsBRKG), Abrechnung von Einsätzen</t>
  </si>
  <si>
    <t xml:space="preserve">0,10 VZÄ je Einrichtung in freier Trägerschaft
Aufwandsbestimmendes Merkmal für die Einrichtungen in Trägerschaft der Gemeinde ist die Anzahl der Kinder. Für die Steuerung (u. a. Betriebskostenabrechnung) der Einrichtungen in freier Trägerschaft wird die Anzahl der Einrichtungen als aufwandsbestimmendes Merkmal herangezogen.
</t>
  </si>
  <si>
    <r>
      <t xml:space="preserve">Widmungen, Umstufungen, Einziehung von Verkehrsflächen; Führung des Bestandskatasters (Straßen-, Baum-, Straßenbeleuchtungskataster); 
Vertragsmanagement und -steuerung für die Reinigung (Fremdleistung) der Gemeindestraßen sowie den Räum- und Streudienst (Fremdleistung)
</t>
    </r>
    <r>
      <rPr>
        <i/>
        <sz val="8"/>
        <rFont val="Arial"/>
        <family val="2"/>
      </rPr>
      <t>Hinweis: bei Eigenleistung unter Aufg. 70 (Bauhof) aufnehmen</t>
    </r>
  </si>
  <si>
    <t>Straßenbeleuchtung (Unterhaltung, Wartung, Instandsetzung)</t>
  </si>
  <si>
    <t>Stadtreinigung (maschinell)</t>
  </si>
  <si>
    <t xml:space="preserve">Vorbereitung von Veranstaltungen und Festen (Aufbauarbeiten, Beschilderungen, Installationen), Transporte, Möbelumzüge, Aufräumarbeiten
Der Umfang freiwilliger Leistungen / der Leistungsstundenbedarf sollte auf der Grundlage politischer Entscheidungen auf max. 750 Std. p. a. (ohne Rüstzeiten) bzw. 0,5 VZÄ begrenzt werden. </t>
  </si>
  <si>
    <t>0,30 VZÄ Grundbedarf + 
20 Stunden pro Sitzung des Gemeinderates/ Ausschusses (inkl. Vor- und Nachbereitung)</t>
  </si>
  <si>
    <t>Sofern eine eigene Rechnungsprüfung vorhanden ist, sind die VZÄ IST für die Erledigung der Rechnungsprüfung der eigenen (!) Kommune anzugeben. Mangels anderer Bemessung wird Ist = Soll gesetzt. Eine Aussage zur Angemessenheit der Stellenausstattung wird in dem Fall nicht getroffen.</t>
  </si>
  <si>
    <t>Stellenneuschaffung; Stellenbedarfsmessung, Stellenumwandlung; Stellenbewertung; Stellenplan; Stellenbeschreibungen
Regelung und Überwachung des lfd. allgemeinen Dienstbetriebes wie allgemeine und besondere Geschäfts- und Dienstanweisungen, Dienstvereinbarungen, Ausstellung von Dienstausweisen, Arbeitszeit, Sprechzeiten, Aktenordnung und Aktenplan, Geheimschutz; 
Regelung der Mitgliedschaft zu kommunalen Spitzenverbänden und kommunalen Institutionen, zu Vereinen und sonstigen Organisationen; Übertragung besonderer Befugnisse z. B. allgemeine Unterschriftsbefugnisse für den Schriftverkehr, Feststellung- und Anordnungsbefugnisse, Verwendung von Namensstempeln und Dienstsiegeln; Gestaltung von Arbeitsabläufen; Organisations- und Arbeitsuntersuchungen</t>
  </si>
  <si>
    <t>Anzahl der baren und unbaren Zahlungsvorgänge p. a.
(Ohne automatische Systembuchungen;
Bare Zahlungsvorgänge erfolgen mittels Übergabe oder Übersendung von Bargeld. Bei unbaren Zahlungsvorgängen handelt es sich um buchmäßige Übertragungen von Guthaben (z.B. eine Banküberweisung). Grundsätzlich kann es sich bei baren bzw. unbaren Zahlungen entweder um Ein- oder Auszahlungen handeln.)</t>
  </si>
  <si>
    <t>Beteiligungsverwaltung: Führung des unterjährigen Berichtswesens, unterjährige Überwachung der Ergebnisentwicklung, kennzahlengestützte Auswertungen, Begutachtung und Abstimmung der Jahresabschlüsse, Begutachtung und Abstimmung der Wirtschaftspläne, Erarbeitung der Anlagen zum Haushaltsplan, Erstellung des Beteiligungsberichts, Überwachung der Leistungsbeziehungen, Zuarbeiten und Unterstützung für den Gesamtabschluss 
Beteiligungsmanagement: Erarbeitung einer grundlegenden Strategie zum künftigen Umgang mit den Eigenbetrieben, Beteiligungen und Zweckverbandsmitgliedschaften, Erarbeitung von Optimierungsmöglichkeiten im "Konzern Gemeinde", Erarbeitung von Konzeptionen mit steuerlichen (u. a. Thematik einer möglichen Umsatzsteuerpflicht), gesellschaftsrechtlichen und verwaltungsbeeinflussenden Faktoren, Erarbeitung von Vorlagen für strategische Entscheidungen der Verwaltungsspitze und des Gemeinderats, regelmäßiger Kontakt mit den Geschäftsführern und Unterstützung dieser im Hinblick auf verwaltungsrelevante Fragen; Teilnahme an Sitzungen (z. B. Verbandsversammlungen)</t>
  </si>
  <si>
    <r>
      <t xml:space="preserve">Wahrnehmung der Bauherrenaufgaben (= Projektleitung) für alle Objekte, die sich im Eigentum der Gemeinde befinden (z. B. Schulen, Verwaltungsgebäude, Feuerwachen, Kultureinrichtungen) für Neu-, Um-, und Erweiterungsbauten sowie bei Modernisierung und Sanierung, Abwicklung von Rückbaumaßnahmen 
</t>
    </r>
    <r>
      <rPr>
        <i/>
        <sz val="8"/>
        <rFont val="Arial"/>
        <family val="2"/>
      </rPr>
      <t>Hinweis: Vergabewesen bei Aufgabe 20.4
Für die Bemessung wird davon ausgegangen, dass Planungsleistungen gemäß HOAI in Fremdleistung durch Ingenieurbüros erbracht werden.</t>
    </r>
    <r>
      <rPr>
        <sz val="8"/>
        <rFont val="Arial"/>
        <family val="2"/>
      </rPr>
      <t xml:space="preserve">
</t>
    </r>
  </si>
  <si>
    <t>Nur sofern die Kommune Eigenreinigung vornimmt sind die entsprechenden VZÄ IST einzutragen. Mangels anderer Bemessung wird Ist = Soll gesetzt. Ausagen zur Angemessenheit werden damit nicht getroffen.</t>
  </si>
  <si>
    <t xml:space="preserve">Allgemeine Angelegenheiten der Verwaltung der Schulgebäude, Schulsportstätten und sonstigen Schuleinrichtungen (gebäudebezogene Aufgaben, wie z. B. Organisation der Reinigungs- und Hausmeisterdienste siehe Aufg. 23.6); Aufstellung und Änderung von Raumverteilungsplänen, Haus- und Benutzungsordnung erarbeiten einschl. Entgeltordnung; Schulgebäude, Schulsportstätten und sonstige Schuleinrichtungen Dritten überlassen (z. B. Volkshochschulen, Vereine); Entgelte für außerschulische Benutzung von Schulgebäuden usw. erheben
Beschaffung von Lehr- und Lernmitteln, von schulischem Betriebsbedarf, Inventargegenständen; Angelegenheiten der Lernmittelfreiheit bearbeiten sofern nicht durch die Schulsekretariate erfüllt; finanzielle und organisatorische Förderung von Schulsportfesten, Schulfahrten, kulturellen Veranstaltungen; Angelegenheiten der Schulmitwirkung wie z. B. Kontakte zu Schülern-, Eltern- und Lehrervertretungen herstellen und pflegen, Organisation der Wahl und Ausstattung der Mitwirkungsorgane (z. B. Schulkonferenz, Schulpflegschaft, Versammlung der Erziehungsberechtigten, Schülerrat) </t>
  </si>
  <si>
    <t>Vertragswesen, Schadensabwicklung z. B. für KSA, Gebäudeversicherungen, Kfz-Versicherung, Rechtsschutz, Unfallversicherung
Es wird davon ausgegangen, dass die Gemeinde neben Einzelverträgen 2 Rahmen-verträge geschlossen hat, in denen bspw. alle Gebäude oder alle Fahrzeuge versichert sind.</t>
  </si>
  <si>
    <t xml:space="preserve">Abweichung
Ist vom Soll 
(in Prozent) </t>
  </si>
  <si>
    <r>
      <t>Bearbeitungshinweise zum Ausfüllen der</t>
    </r>
    <r>
      <rPr>
        <b/>
        <sz val="16"/>
        <color rgb="FFFF0000"/>
        <rFont val="Arial"/>
        <family val="2"/>
      </rPr>
      <t xml:space="preserve"> Tabelle 'Org 5-10TEW'</t>
    </r>
    <r>
      <rPr>
        <b/>
        <sz val="16"/>
        <color theme="1"/>
        <rFont val="Arial"/>
        <family val="2"/>
      </rPr>
      <t>:</t>
    </r>
  </si>
  <si>
    <t>Sport- und Vereinsförderung inkl. Steuerung/ Organisation von Schwimmbädern / Freibad (kein Betrieb)</t>
  </si>
  <si>
    <t>Entwicklung von Zielvorstellungen und Planungsalternativen; Ermittlung des aktuellen Personalbedarfs; Planung von Maßnahmen und Einrichtungen zur Betreuung von Kleinkindern im Gemeindegebiet; Administrative Aufgaben zum Betrieb und zur Unterhaltung eigener Kindertageseinrichtungen, Errichtung, Änderung und Auflösung von Kindertageseinrichtungen, Erarbeitung Haus- und Nutzungsordnung, finanzielle und organisatorische Unterstützungen von Veranstaltungen der Kindertageseinrichtung; 
Vertragsmanagement; Prüfung der Betriebskostenabrechnung, investiven Maßnahmen, Baukosten § 13 SächKitaG; 
Fachberatung und Betreuung von Tagespflegepersonen, vertragliche Vereinbarungen zur Höhe und Verfahren der Erstattung der Kosten der Tagespflege; 
Festsetzung von Elternbeiträgen nach § 15 SächsKitaG, Beratung der Personensorgeberechtigten zu den Elternbeiträgen gem. § 15 SächsKitaG, Entgegennahme und Weiterleiten der Anträge zur Ermäßigung; 
Ermittlung und Bekanntgabe aller Personal- und Sachkosten, die für den ordnungs-gemäßen Betrieb einer Kindertageseinrichtung erforderlich sind (§ 14 SächsKitaG)</t>
  </si>
  <si>
    <t>Erschienen: 10/2020</t>
  </si>
  <si>
    <t>Organisation der arbeitsmedizinischen Betreuung; Federführung bei der Auswertung von Berichten und Vorschlägen des betriebsärztlichen und sicherheitstechnischen Dienstes; Maßnahmen der Arbeitssicherheit nach dem ArbSchG</t>
  </si>
  <si>
    <t>Bearbeitung von Widersprüchen bei Verwaltungsakten in Selbstverwaltungs-angelegenheiten nach § 68 VwGO i. V. m. § 1 SächsJG (ausgenommen Nr. 30.4)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</si>
</sst>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
    <numFmt numFmtId="165" formatCode="0.000"/>
  </numFmts>
  <fonts count="53"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8"/>
      <color indexed="8"/>
      <name val="Arial"/>
      <family val="2"/>
    </font>
    <font>
      <sz val="8"/>
      <name val="Arial"/>
      <family val="2"/>
    </font>
    <font>
      <sz val="8"/>
      <color theme="1"/>
      <name val="Arial"/>
      <family val="2"/>
    </font>
    <font>
      <sz val="11"/>
      <color theme="1"/>
      <name val="Calibri"/>
      <family val="2"/>
      <scheme val="minor"/>
    </font>
    <font>
      <b/>
      <sz val="11"/>
      <color theme="1"/>
      <name val="Arial"/>
      <family val="2"/>
    </font>
    <font>
      <b/>
      <sz val="20"/>
      <color theme="1"/>
      <name val="Arial"/>
      <family val="2"/>
    </font>
    <font>
      <b/>
      <sz val="12"/>
      <color theme="1"/>
      <name val="Arial"/>
      <family val="2"/>
    </font>
    <font>
      <sz val="12"/>
      <color theme="1"/>
      <name val="Arial"/>
      <family val="2"/>
    </font>
    <font>
      <sz val="10"/>
      <color theme="1"/>
      <name val="Arial"/>
      <family val="2"/>
    </font>
    <font>
      <b/>
      <sz val="10"/>
      <color theme="0"/>
      <name val="Arial"/>
      <family val="2"/>
    </font>
    <font>
      <i/>
      <sz val="8"/>
      <name val="Arial"/>
      <family val="2"/>
    </font>
    <font>
      <i/>
      <sz val="8"/>
      <color indexed="8"/>
      <name val="Arial"/>
      <family val="2"/>
    </font>
    <font>
      <b/>
      <sz val="14"/>
      <color theme="1"/>
      <name val="Arial"/>
      <family val="2"/>
    </font>
    <font>
      <sz val="8"/>
      <name val="Arial"/>
      <family val="2"/>
      <charset val="1"/>
    </font>
    <font>
      <sz val="11"/>
      <color indexed="8"/>
      <name val="Arial"/>
      <family val="2"/>
    </font>
    <font>
      <sz val="11"/>
      <color rgb="FF000000"/>
      <name val="Arial"/>
      <family val="2"/>
      <charset val="1"/>
    </font>
    <font>
      <b/>
      <sz val="10"/>
      <name val="Arial"/>
      <family val="2"/>
    </font>
    <font>
      <b/>
      <sz val="10"/>
      <color theme="1"/>
      <name val="Arial"/>
      <family val="2"/>
    </font>
    <font>
      <b/>
      <sz val="18"/>
      <color theme="1"/>
      <name val="Arial"/>
      <family val="2"/>
    </font>
    <font>
      <u/>
      <sz val="11"/>
      <color theme="1"/>
      <name val="Arial"/>
      <family val="2"/>
    </font>
    <font>
      <b/>
      <sz val="8"/>
      <name val="Arial"/>
      <family val="2"/>
    </font>
    <font>
      <sz val="9"/>
      <color indexed="81"/>
      <name val="Tahoma"/>
      <family val="2"/>
    </font>
    <font>
      <sz val="18"/>
      <color theme="1"/>
      <name val="Arial"/>
      <family val="2"/>
    </font>
    <font>
      <b/>
      <sz val="16"/>
      <color theme="1"/>
      <name val="Arial"/>
      <family val="2"/>
    </font>
    <font>
      <sz val="10"/>
      <color theme="1"/>
      <name val="Calibri"/>
      <family val="2"/>
      <scheme val="minor"/>
    </font>
    <font>
      <sz val="11"/>
      <name val="Calibri"/>
      <family val="2"/>
      <scheme val="minor"/>
    </font>
    <font>
      <b/>
      <sz val="10"/>
      <color indexed="8"/>
      <name val="Arial"/>
      <family val="2"/>
    </font>
    <font>
      <sz val="10"/>
      <color indexed="8"/>
      <name val="Arial"/>
      <family val="2"/>
    </font>
    <font>
      <sz val="16"/>
      <color theme="1"/>
      <name val="Arial"/>
      <family val="2"/>
    </font>
    <font>
      <b/>
      <sz val="9"/>
      <color theme="1"/>
      <name val="Arial"/>
      <family val="2"/>
    </font>
    <font>
      <sz val="11"/>
      <color theme="1" tint="0.499984740745262"/>
      <name val="Arial"/>
      <family val="2"/>
    </font>
    <font>
      <b/>
      <sz val="11"/>
      <color theme="1" tint="0.499984740745262"/>
      <name val="Arial"/>
      <family val="2"/>
    </font>
    <font>
      <b/>
      <sz val="9"/>
      <color theme="1" tint="0.499984740745262"/>
      <name val="Arial"/>
      <family val="2"/>
    </font>
    <font>
      <b/>
      <sz val="9"/>
      <color theme="1" tint="0.499984740745262"/>
      <name val="Symbol"/>
      <family val="1"/>
      <charset val="2"/>
    </font>
    <font>
      <sz val="8"/>
      <color indexed="81"/>
      <name val="Tahoma"/>
      <family val="2"/>
    </font>
    <font>
      <b/>
      <sz val="16"/>
      <color rgb="FFFF0000"/>
      <name val="Arial"/>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5132"/>
        <bgColor indexed="64"/>
      </patternFill>
    </fill>
    <fill>
      <patternFill patternType="solid">
        <fgColor theme="9" tint="0.39997558519241921"/>
        <bgColor indexed="64"/>
      </patternFill>
    </fill>
    <fill>
      <patternFill patternType="solid">
        <fgColor rgb="FF92D050"/>
        <bgColor indexed="64"/>
      </patternFill>
    </fill>
    <fill>
      <patternFill patternType="solid">
        <fgColor rgb="FFA9D08E"/>
        <bgColor indexed="64"/>
      </patternFill>
    </fill>
    <fill>
      <patternFill patternType="solid">
        <fgColor theme="2" tint="-0.249977111117893"/>
        <bgColor indexed="64"/>
      </patternFill>
    </fill>
    <fill>
      <patternFill patternType="solid">
        <fgColor theme="0" tint="-4.9989318521683403E-2"/>
        <bgColor indexed="64"/>
      </patternFill>
    </fill>
    <fill>
      <patternFill patternType="solid">
        <fgColor theme="5" tint="0.39994506668294322"/>
        <bgColor indexed="64"/>
      </patternFill>
    </fill>
    <fill>
      <patternFill patternType="solid">
        <fgColor theme="7" tint="0.39994506668294322"/>
        <bgColor indexed="64"/>
      </patternFill>
    </fill>
    <fill>
      <patternFill patternType="solid">
        <fgColor theme="0" tint="-0.14999847407452621"/>
        <bgColor indexed="64"/>
      </patternFill>
    </fill>
    <fill>
      <patternFill patternType="solid">
        <fgColor theme="2" tint="-0.24994659260841701"/>
        <bgColor indexed="64"/>
      </patternFill>
    </fill>
    <fill>
      <patternFill patternType="solid">
        <fgColor theme="0" tint="-0.2499465926084170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rgb="FF005132"/>
      </left>
      <right style="thin">
        <color rgb="FF005132"/>
      </right>
      <top style="thin">
        <color rgb="FF005132"/>
      </top>
      <bottom style="thin">
        <color rgb="FF005132"/>
      </bottom>
      <diagonal/>
    </border>
    <border>
      <left/>
      <right style="thin">
        <color rgb="FF005132"/>
      </right>
      <top/>
      <bottom/>
      <diagonal/>
    </border>
    <border>
      <left style="thin">
        <color indexed="64"/>
      </left>
      <right style="thin">
        <color indexed="64"/>
      </right>
      <top style="thin">
        <color indexed="64"/>
      </top>
      <bottom style="thin">
        <color rgb="FF005132"/>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hair">
        <color theme="2" tint="-0.749961851863155"/>
      </bottom>
      <diagonal/>
    </border>
    <border>
      <left/>
      <right style="thin">
        <color indexed="64"/>
      </right>
      <top style="thin">
        <color indexed="64"/>
      </top>
      <bottom style="hair">
        <color theme="2" tint="-0.749961851863155"/>
      </bottom>
      <diagonal/>
    </border>
    <border>
      <left style="thin">
        <color indexed="64"/>
      </left>
      <right style="thin">
        <color indexed="64"/>
      </right>
      <top style="thin">
        <color indexed="64"/>
      </top>
      <bottom style="hair">
        <color theme="2" tint="-0.749961851863155"/>
      </bottom>
      <diagonal/>
    </border>
    <border>
      <left style="thin">
        <color indexed="64"/>
      </left>
      <right/>
      <top style="hair">
        <color theme="2" tint="-0.749961851863155"/>
      </top>
      <bottom style="hair">
        <color theme="2" tint="-0.749961851863155"/>
      </bottom>
      <diagonal/>
    </border>
    <border>
      <left/>
      <right style="thin">
        <color indexed="64"/>
      </right>
      <top style="hair">
        <color theme="2" tint="-0.749961851863155"/>
      </top>
      <bottom style="hair">
        <color theme="2" tint="-0.749961851863155"/>
      </bottom>
      <diagonal/>
    </border>
    <border>
      <left style="thin">
        <color indexed="64"/>
      </left>
      <right style="thin">
        <color indexed="64"/>
      </right>
      <top style="hair">
        <color theme="2" tint="-0.749961851863155"/>
      </top>
      <bottom style="hair">
        <color theme="2" tint="-0.749961851863155"/>
      </bottom>
      <diagonal/>
    </border>
    <border>
      <left style="thin">
        <color indexed="64"/>
      </left>
      <right/>
      <top style="hair">
        <color theme="2" tint="-0.749961851863155"/>
      </top>
      <bottom style="thin">
        <color indexed="64"/>
      </bottom>
      <diagonal/>
    </border>
    <border>
      <left/>
      <right style="thin">
        <color indexed="64"/>
      </right>
      <top style="hair">
        <color theme="2" tint="-0.749961851863155"/>
      </top>
      <bottom style="thin">
        <color indexed="64"/>
      </bottom>
      <diagonal/>
    </border>
    <border>
      <left style="thin">
        <color indexed="64"/>
      </left>
      <right style="thin">
        <color indexed="64"/>
      </right>
      <top style="hair">
        <color theme="2" tint="-0.749961851863155"/>
      </top>
      <bottom style="thin">
        <color indexed="64"/>
      </bottom>
      <diagonal/>
    </border>
  </borders>
  <cellStyleXfs count="15">
    <xf numFmtId="0" fontId="0" fillId="0" borderId="0"/>
    <xf numFmtId="0" fontId="16" fillId="0" borderId="0">
      <alignment wrapText="1"/>
      <protection locked="0"/>
    </xf>
    <xf numFmtId="0" fontId="16" fillId="0" borderId="0"/>
    <xf numFmtId="0" fontId="15" fillId="0" borderId="0"/>
    <xf numFmtId="4" fontId="30" fillId="0" borderId="0" applyBorder="0" applyProtection="0"/>
    <xf numFmtId="43" fontId="31" fillId="0" borderId="0" applyFont="0" applyFill="0" applyBorder="0" applyAlignment="0" applyProtection="0"/>
    <xf numFmtId="0" fontId="16" fillId="0" borderId="0">
      <alignment wrapText="1"/>
      <protection locked="0"/>
    </xf>
    <xf numFmtId="0" fontId="16" fillId="0" borderId="0"/>
    <xf numFmtId="0" fontId="16" fillId="0" borderId="0"/>
    <xf numFmtId="0" fontId="16" fillId="0" borderId="0"/>
    <xf numFmtId="0" fontId="31" fillId="0" borderId="0"/>
    <xf numFmtId="0" fontId="16" fillId="0" borderId="0"/>
    <xf numFmtId="0" fontId="20" fillId="0" borderId="0"/>
    <xf numFmtId="0" fontId="32" fillId="0" borderId="0"/>
    <xf numFmtId="4" fontId="18" fillId="0" borderId="0" applyFill="0" applyBorder="0" applyProtection="0">
      <protection locked="0"/>
    </xf>
  </cellStyleXfs>
  <cellXfs count="616">
    <xf numFmtId="0" fontId="0" fillId="0" borderId="0" xfId="0"/>
    <xf numFmtId="0" fontId="17" fillId="0" borderId="3" xfId="1" applyNumberFormat="1" applyFont="1" applyFill="1" applyBorder="1" applyAlignment="1" applyProtection="1">
      <alignment horizontal="left" vertical="top" wrapText="1"/>
    </xf>
    <xf numFmtId="0" fontId="18" fillId="0" borderId="1" xfId="1" applyFont="1" applyFill="1" applyBorder="1" applyAlignment="1" applyProtection="1">
      <alignment vertical="top" wrapText="1"/>
    </xf>
    <xf numFmtId="0" fontId="18" fillId="0" borderId="1" xfId="1" applyFont="1" applyFill="1" applyBorder="1" applyAlignment="1" applyProtection="1">
      <alignment horizontal="left" vertical="top" wrapText="1"/>
    </xf>
    <xf numFmtId="0" fontId="17" fillId="0" borderId="3" xfId="1" applyFont="1" applyFill="1" applyBorder="1" applyAlignment="1" applyProtection="1">
      <alignment horizontal="left" vertical="top" wrapText="1"/>
    </xf>
    <xf numFmtId="0" fontId="17" fillId="0" borderId="4" xfId="1" applyFont="1" applyFill="1" applyBorder="1" applyAlignment="1" applyProtection="1">
      <alignment horizontal="left" vertical="top" wrapText="1"/>
    </xf>
    <xf numFmtId="0" fontId="18" fillId="0" borderId="3" xfId="1" applyFont="1" applyFill="1" applyBorder="1" applyAlignment="1" applyProtection="1">
      <alignment horizontal="left" vertical="top" wrapText="1"/>
    </xf>
    <xf numFmtId="0" fontId="18" fillId="0" borderId="4" xfId="1" applyFont="1" applyFill="1" applyBorder="1" applyAlignment="1" applyProtection="1">
      <alignment horizontal="left" vertical="top" wrapText="1"/>
    </xf>
    <xf numFmtId="0" fontId="18" fillId="0" borderId="2" xfId="1" applyFont="1" applyFill="1" applyBorder="1" applyAlignment="1" applyProtection="1">
      <alignment horizontal="left" vertical="top" wrapText="1"/>
    </xf>
    <xf numFmtId="0" fontId="17" fillId="0" borderId="1" xfId="1" applyFont="1" applyFill="1" applyBorder="1" applyAlignment="1" applyProtection="1">
      <alignment vertical="top" wrapText="1"/>
    </xf>
    <xf numFmtId="0" fontId="18" fillId="0" borderId="3" xfId="1" applyNumberFormat="1" applyFont="1" applyFill="1" applyBorder="1" applyAlignment="1" applyProtection="1">
      <alignment horizontal="left" vertical="top" wrapText="1"/>
    </xf>
    <xf numFmtId="0" fontId="18" fillId="0" borderId="2" xfId="1" applyNumberFormat="1" applyFont="1" applyFill="1" applyBorder="1" applyAlignment="1" applyProtection="1">
      <alignment horizontal="left" vertical="top" wrapText="1"/>
    </xf>
    <xf numFmtId="0" fontId="18" fillId="0" borderId="1" xfId="1" applyNumberFormat="1" applyFont="1" applyFill="1" applyBorder="1" applyAlignment="1" applyProtection="1">
      <alignment horizontal="left" vertical="top" wrapText="1"/>
    </xf>
    <xf numFmtId="0" fontId="18" fillId="0" borderId="2" xfId="1" applyFont="1" applyBorder="1" applyAlignment="1" applyProtection="1">
      <alignment vertical="top" wrapText="1"/>
    </xf>
    <xf numFmtId="0" fontId="19" fillId="0" borderId="1" xfId="1" applyFont="1" applyFill="1" applyBorder="1" applyAlignment="1" applyProtection="1">
      <alignment vertical="top" wrapText="1"/>
    </xf>
    <xf numFmtId="0" fontId="19" fillId="0" borderId="0" xfId="0" applyFont="1"/>
    <xf numFmtId="0" fontId="19" fillId="0" borderId="0" xfId="0" applyNumberFormat="1" applyFont="1" applyAlignment="1">
      <alignment horizontal="center" vertical="center"/>
    </xf>
    <xf numFmtId="0" fontId="19" fillId="0" borderId="0" xfId="0" applyFont="1" applyAlignment="1">
      <alignment horizontal="left"/>
    </xf>
    <xf numFmtId="0" fontId="19" fillId="0" borderId="0" xfId="0" applyFont="1" applyAlignment="1">
      <alignment vertical="center"/>
    </xf>
    <xf numFmtId="0" fontId="19" fillId="0" borderId="0" xfId="0" applyFont="1" applyAlignment="1">
      <alignment horizontal="right" vertical="center"/>
    </xf>
    <xf numFmtId="0" fontId="22" fillId="0" borderId="0" xfId="0" applyNumberFormat="1" applyFont="1" applyAlignment="1">
      <alignment vertical="center"/>
    </xf>
    <xf numFmtId="0" fontId="19" fillId="0" borderId="0" xfId="0" applyFont="1" applyBorder="1" applyAlignment="1">
      <alignment vertical="center"/>
    </xf>
    <xf numFmtId="0" fontId="19" fillId="0" borderId="0" xfId="0" applyFont="1" applyBorder="1" applyAlignment="1" applyProtection="1">
      <alignment horizontal="right" vertical="center"/>
    </xf>
    <xf numFmtId="0" fontId="19" fillId="0" borderId="0" xfId="0" applyFont="1" applyBorder="1" applyAlignment="1">
      <alignment horizontal="right" vertical="center"/>
    </xf>
    <xf numFmtId="2" fontId="25" fillId="0" borderId="0" xfId="0" applyNumberFormat="1" applyFont="1" applyAlignment="1">
      <alignment horizontal="right" vertical="center"/>
    </xf>
    <xf numFmtId="0" fontId="19" fillId="0" borderId="0" xfId="0" applyFont="1" applyAlignment="1">
      <alignment vertical="top"/>
    </xf>
    <xf numFmtId="2" fontId="18" fillId="0" borderId="1" xfId="1" applyNumberFormat="1" applyFont="1" applyFill="1" applyBorder="1" applyAlignment="1" applyProtection="1">
      <alignment horizontal="right" vertical="top" wrapText="1"/>
    </xf>
    <xf numFmtId="0" fontId="19" fillId="0" borderId="1" xfId="0" applyFont="1" applyBorder="1" applyAlignment="1">
      <alignment horizontal="right" vertical="top"/>
    </xf>
    <xf numFmtId="2" fontId="19" fillId="0" borderId="1" xfId="0" applyNumberFormat="1" applyFont="1" applyFill="1" applyBorder="1" applyAlignment="1">
      <alignment horizontal="right" vertical="top"/>
    </xf>
    <xf numFmtId="2" fontId="19" fillId="0" borderId="1" xfId="0" applyNumberFormat="1" applyFont="1" applyBorder="1" applyAlignment="1">
      <alignment horizontal="right" vertical="top"/>
    </xf>
    <xf numFmtId="0" fontId="19" fillId="5" borderId="1" xfId="0" applyFont="1" applyFill="1" applyBorder="1" applyAlignment="1" applyProtection="1">
      <alignment horizontal="right" vertical="top"/>
      <protection locked="0"/>
    </xf>
    <xf numFmtId="0" fontId="19" fillId="0" borderId="1" xfId="0" applyNumberFormat="1" applyFont="1" applyBorder="1" applyAlignment="1">
      <alignment horizontal="center" vertical="top"/>
    </xf>
    <xf numFmtId="0" fontId="17" fillId="0" borderId="1" xfId="1" applyFont="1" applyFill="1" applyBorder="1" applyAlignment="1" applyProtection="1">
      <alignment horizontal="left" vertical="top" wrapText="1"/>
    </xf>
    <xf numFmtId="2" fontId="19" fillId="0" borderId="3" xfId="0" applyNumberFormat="1" applyFont="1" applyBorder="1" applyAlignment="1">
      <alignment horizontal="right" vertical="top"/>
    </xf>
    <xf numFmtId="0" fontId="19" fillId="0" borderId="3" xfId="0" applyFont="1" applyBorder="1" applyAlignment="1">
      <alignment horizontal="right" vertical="top"/>
    </xf>
    <xf numFmtId="0" fontId="19" fillId="0" borderId="3" xfId="0" quotePrefix="1" applyNumberFormat="1" applyFont="1" applyBorder="1" applyAlignment="1">
      <alignment horizontal="center" vertical="top"/>
    </xf>
    <xf numFmtId="0" fontId="19" fillId="0" borderId="3" xfId="0" applyFont="1" applyBorder="1" applyAlignment="1">
      <alignment horizontal="left" vertical="top" wrapText="1"/>
    </xf>
    <xf numFmtId="2" fontId="19" fillId="0" borderId="3" xfId="0" applyNumberFormat="1" applyFont="1" applyFill="1" applyBorder="1" applyAlignment="1">
      <alignment horizontal="right" vertical="top"/>
    </xf>
    <xf numFmtId="16" fontId="19" fillId="0" borderId="2" xfId="0" quotePrefix="1" applyNumberFormat="1" applyFont="1" applyFill="1" applyBorder="1" applyAlignment="1">
      <alignment horizontal="center" vertical="top"/>
    </xf>
    <xf numFmtId="0" fontId="17" fillId="0" borderId="2" xfId="1" applyNumberFormat="1" applyFont="1" applyFill="1" applyBorder="1" applyAlignment="1" applyProtection="1">
      <alignment horizontal="left" vertical="top" wrapText="1"/>
    </xf>
    <xf numFmtId="0" fontId="19" fillId="0" borderId="3" xfId="0" quotePrefix="1" applyNumberFormat="1" applyFont="1" applyFill="1" applyBorder="1" applyAlignment="1">
      <alignment horizontal="center" vertical="top"/>
    </xf>
    <xf numFmtId="0" fontId="18" fillId="0" borderId="3" xfId="1" applyFont="1" applyFill="1" applyBorder="1" applyAlignment="1" applyProtection="1">
      <alignment vertical="top" wrapText="1"/>
    </xf>
    <xf numFmtId="0" fontId="17" fillId="0" borderId="4" xfId="1" applyNumberFormat="1" applyFont="1" applyFill="1" applyBorder="1" applyAlignment="1" applyProtection="1">
      <alignment vertical="top" wrapText="1"/>
    </xf>
    <xf numFmtId="0" fontId="19" fillId="0" borderId="1" xfId="0" quotePrefix="1" applyFont="1" applyBorder="1" applyAlignment="1">
      <alignment horizontal="center" vertical="top"/>
    </xf>
    <xf numFmtId="0" fontId="18" fillId="2" borderId="1" xfId="1" applyFont="1" applyFill="1" applyBorder="1" applyAlignment="1" applyProtection="1">
      <alignment horizontal="left" vertical="top" wrapText="1"/>
    </xf>
    <xf numFmtId="0" fontId="19" fillId="0" borderId="1" xfId="0" quotePrefix="1" applyNumberFormat="1" applyFont="1" applyBorder="1" applyAlignment="1">
      <alignment horizontal="center" vertical="top"/>
    </xf>
    <xf numFmtId="0" fontId="17" fillId="0" borderId="2" xfId="1" applyFont="1" applyFill="1" applyBorder="1" applyAlignment="1" applyProtection="1">
      <alignment horizontal="left" vertical="top" wrapText="1"/>
    </xf>
    <xf numFmtId="16" fontId="19" fillId="0" borderId="1" xfId="0" quotePrefix="1" applyNumberFormat="1" applyFont="1" applyBorder="1" applyAlignment="1">
      <alignment horizontal="center" vertical="top"/>
    </xf>
    <xf numFmtId="0" fontId="19" fillId="0" borderId="1" xfId="0" quotePrefix="1" applyNumberFormat="1" applyFont="1" applyFill="1" applyBorder="1" applyAlignment="1">
      <alignment horizontal="center" vertical="top"/>
    </xf>
    <xf numFmtId="0" fontId="19" fillId="0" borderId="2" xfId="0" quotePrefix="1" applyNumberFormat="1" applyFont="1" applyFill="1" applyBorder="1" applyAlignment="1">
      <alignment horizontal="center" vertical="top"/>
    </xf>
    <xf numFmtId="2" fontId="19" fillId="0" borderId="2" xfId="0" applyNumberFormat="1" applyFont="1" applyFill="1" applyBorder="1" applyAlignment="1">
      <alignment horizontal="right" vertical="top"/>
    </xf>
    <xf numFmtId="3" fontId="17" fillId="0" borderId="2" xfId="1" applyNumberFormat="1" applyFont="1" applyFill="1" applyBorder="1" applyAlignment="1" applyProtection="1">
      <alignment horizontal="right" vertical="top" wrapText="1"/>
    </xf>
    <xf numFmtId="0" fontId="19" fillId="0" borderId="2" xfId="0" applyFont="1" applyFill="1" applyBorder="1" applyAlignment="1">
      <alignment horizontal="right" vertical="top"/>
    </xf>
    <xf numFmtId="2" fontId="19" fillId="0" borderId="0" xfId="0" applyNumberFormat="1" applyFont="1" applyFill="1" applyBorder="1" applyAlignment="1">
      <alignment horizontal="right" vertical="top"/>
    </xf>
    <xf numFmtId="3" fontId="17" fillId="0" borderId="1" xfId="1" applyNumberFormat="1" applyFont="1" applyFill="1" applyBorder="1" applyAlignment="1" applyProtection="1">
      <alignment horizontal="right" vertical="top" wrapText="1"/>
    </xf>
    <xf numFmtId="0" fontId="19" fillId="0" borderId="1" xfId="0" applyFont="1" applyFill="1" applyBorder="1" applyAlignment="1">
      <alignment horizontal="right" vertical="top"/>
    </xf>
    <xf numFmtId="0" fontId="19" fillId="0" borderId="1" xfId="0" applyFont="1" applyFill="1" applyBorder="1" applyAlignment="1">
      <alignment horizontal="center" vertical="top"/>
    </xf>
    <xf numFmtId="0" fontId="17" fillId="0" borderId="1" xfId="1" applyFont="1" applyFill="1" applyBorder="1" applyAlignment="1" applyProtection="1">
      <alignment horizontal="center" vertical="top" wrapText="1"/>
    </xf>
    <xf numFmtId="2" fontId="17" fillId="0" borderId="1" xfId="1" applyNumberFormat="1" applyFont="1" applyFill="1" applyBorder="1" applyAlignment="1" applyProtection="1">
      <alignment horizontal="right" vertical="top" wrapText="1"/>
    </xf>
    <xf numFmtId="0" fontId="19" fillId="0" borderId="1" xfId="0" applyFont="1" applyFill="1" applyBorder="1" applyAlignment="1">
      <alignment horizontal="left" vertical="top" wrapText="1"/>
    </xf>
    <xf numFmtId="3" fontId="19" fillId="0" borderId="1" xfId="0" applyNumberFormat="1" applyFont="1" applyFill="1" applyBorder="1" applyAlignment="1">
      <alignment horizontal="right" vertical="top"/>
    </xf>
    <xf numFmtId="0" fontId="18" fillId="0" borderId="1" xfId="1" applyFont="1" applyFill="1" applyBorder="1" applyAlignment="1" applyProtection="1">
      <alignment horizontal="center" vertical="top" wrapText="1"/>
    </xf>
    <xf numFmtId="0" fontId="19" fillId="0" borderId="2" xfId="0" quotePrefix="1" applyNumberFormat="1" applyFont="1" applyBorder="1" applyAlignment="1">
      <alignment horizontal="center" vertical="top"/>
    </xf>
    <xf numFmtId="0" fontId="18" fillId="0" borderId="2" xfId="1" applyFont="1" applyFill="1" applyBorder="1" applyAlignment="1" applyProtection="1">
      <alignment vertical="top" wrapText="1"/>
    </xf>
    <xf numFmtId="2" fontId="19" fillId="0" borderId="2" xfId="0" applyNumberFormat="1" applyFont="1" applyBorder="1" applyAlignment="1">
      <alignment horizontal="right" vertical="top"/>
    </xf>
    <xf numFmtId="2" fontId="19" fillId="0" borderId="0" xfId="0" applyNumberFormat="1" applyFont="1" applyBorder="1" applyAlignment="1">
      <alignment horizontal="right" vertical="top"/>
    </xf>
    <xf numFmtId="3" fontId="19" fillId="0" borderId="2" xfId="0" applyNumberFormat="1" applyFont="1" applyBorder="1" applyAlignment="1">
      <alignment horizontal="right" vertical="top"/>
    </xf>
    <xf numFmtId="3" fontId="19" fillId="0" borderId="3" xfId="0" applyNumberFormat="1" applyFont="1" applyBorder="1" applyAlignment="1">
      <alignment horizontal="right" vertical="top"/>
    </xf>
    <xf numFmtId="0" fontId="17" fillId="0" borderId="4" xfId="1" applyFont="1" applyFill="1" applyBorder="1" applyAlignment="1" applyProtection="1">
      <alignment vertical="top" wrapText="1"/>
    </xf>
    <xf numFmtId="2" fontId="19" fillId="0" borderId="5" xfId="0" applyNumberFormat="1" applyFont="1" applyFill="1" applyBorder="1" applyAlignment="1">
      <alignment horizontal="right" vertical="top"/>
    </xf>
    <xf numFmtId="3" fontId="17" fillId="0" borderId="6" xfId="1" applyNumberFormat="1" applyFont="1" applyFill="1" applyBorder="1" applyAlignment="1" applyProtection="1">
      <alignment horizontal="right" vertical="top" wrapText="1"/>
    </xf>
    <xf numFmtId="0" fontId="18" fillId="0" borderId="3" xfId="1" applyFont="1" applyFill="1" applyBorder="1" applyAlignment="1" applyProtection="1">
      <alignment horizontal="right" vertical="top" wrapText="1"/>
    </xf>
    <xf numFmtId="0" fontId="19" fillId="0" borderId="3" xfId="0" applyFont="1" applyFill="1" applyBorder="1" applyAlignment="1">
      <alignment horizontal="right" vertical="top"/>
    </xf>
    <xf numFmtId="3" fontId="18" fillId="0" borderId="1" xfId="1" applyNumberFormat="1" applyFont="1" applyFill="1" applyBorder="1" applyAlignment="1" applyProtection="1">
      <alignment horizontal="right" vertical="top" wrapText="1"/>
    </xf>
    <xf numFmtId="2" fontId="19" fillId="0" borderId="9" xfId="0" applyNumberFormat="1" applyFont="1" applyBorder="1" applyAlignment="1">
      <alignment horizontal="right" vertical="top"/>
    </xf>
    <xf numFmtId="3" fontId="18" fillId="0" borderId="3" xfId="1" applyNumberFormat="1" applyFont="1" applyFill="1" applyBorder="1" applyAlignment="1" applyProtection="1">
      <alignment horizontal="right" vertical="top" wrapText="1"/>
    </xf>
    <xf numFmtId="0" fontId="18" fillId="0" borderId="2" xfId="1" applyNumberFormat="1" applyFont="1" applyFill="1" applyBorder="1" applyAlignment="1" applyProtection="1">
      <alignment vertical="top" wrapText="1"/>
    </xf>
    <xf numFmtId="0" fontId="18" fillId="0" borderId="1" xfId="1" applyNumberFormat="1" applyFont="1" applyFill="1" applyBorder="1" applyAlignment="1" applyProtection="1">
      <alignment vertical="top" wrapText="1"/>
    </xf>
    <xf numFmtId="3" fontId="19" fillId="0" borderId="2" xfId="0" applyNumberFormat="1" applyFont="1" applyFill="1" applyBorder="1" applyAlignment="1">
      <alignment horizontal="right" vertical="top"/>
    </xf>
    <xf numFmtId="0" fontId="19" fillId="0" borderId="0" xfId="0" applyFont="1" applyFill="1" applyBorder="1" applyAlignment="1">
      <alignment horizontal="right" vertical="top"/>
    </xf>
    <xf numFmtId="3" fontId="18" fillId="0" borderId="2" xfId="1" applyNumberFormat="1" applyFont="1" applyFill="1" applyBorder="1" applyAlignment="1" applyProtection="1">
      <alignment horizontal="right" vertical="top" wrapText="1"/>
    </xf>
    <xf numFmtId="0" fontId="19" fillId="0" borderId="2" xfId="0" applyFont="1" applyBorder="1" applyAlignment="1">
      <alignment horizontal="right" vertical="top"/>
    </xf>
    <xf numFmtId="2" fontId="17" fillId="0" borderId="3" xfId="1" applyNumberFormat="1" applyFont="1" applyFill="1" applyBorder="1" applyAlignment="1" applyProtection="1">
      <alignment horizontal="right" vertical="top" wrapText="1"/>
    </xf>
    <xf numFmtId="0" fontId="19" fillId="0" borderId="2" xfId="0" applyNumberFormat="1" applyFont="1" applyBorder="1" applyAlignment="1">
      <alignment horizontal="center" vertical="top"/>
    </xf>
    <xf numFmtId="0" fontId="19" fillId="0" borderId="3" xfId="0" applyNumberFormat="1" applyFont="1" applyBorder="1" applyAlignment="1">
      <alignment horizontal="center" vertical="top"/>
    </xf>
    <xf numFmtId="0" fontId="19" fillId="0" borderId="2" xfId="0" applyNumberFormat="1" applyFont="1" applyFill="1" applyBorder="1" applyAlignment="1">
      <alignment horizontal="center" vertical="top"/>
    </xf>
    <xf numFmtId="0" fontId="19" fillId="0" borderId="4" xfId="0" applyFont="1" applyFill="1" applyBorder="1" applyAlignment="1">
      <alignment vertical="top" wrapText="1"/>
    </xf>
    <xf numFmtId="0" fontId="19" fillId="0" borderId="1" xfId="0" applyNumberFormat="1" applyFont="1" applyFill="1" applyBorder="1" applyAlignment="1">
      <alignment horizontal="center" vertical="top"/>
    </xf>
    <xf numFmtId="0" fontId="19" fillId="0" borderId="3" xfId="0" applyNumberFormat="1" applyFont="1" applyFill="1" applyBorder="1" applyAlignment="1">
      <alignment horizontal="center" vertical="top"/>
    </xf>
    <xf numFmtId="3" fontId="19" fillId="0" borderId="3" xfId="0" applyNumberFormat="1" applyFont="1" applyFill="1" applyBorder="1" applyAlignment="1">
      <alignment horizontal="right" vertical="top"/>
    </xf>
    <xf numFmtId="0" fontId="17" fillId="0" borderId="1" xfId="1" applyNumberFormat="1" applyFont="1" applyFill="1" applyBorder="1" applyAlignment="1" applyProtection="1">
      <alignment horizontal="left" vertical="top" wrapText="1"/>
    </xf>
    <xf numFmtId="0" fontId="18" fillId="0" borderId="3" xfId="1" applyFont="1" applyFill="1" applyBorder="1" applyAlignment="1" applyProtection="1">
      <alignment vertical="top"/>
    </xf>
    <xf numFmtId="0" fontId="18" fillId="0" borderId="1" xfId="2" applyFont="1" applyFill="1" applyBorder="1" applyAlignment="1" applyProtection="1">
      <alignment horizontal="left" vertical="top" wrapText="1"/>
    </xf>
    <xf numFmtId="0" fontId="19" fillId="0" borderId="1" xfId="0" applyFont="1" applyFill="1" applyBorder="1" applyAlignment="1">
      <alignment horizontal="left" vertical="top"/>
    </xf>
    <xf numFmtId="0" fontId="19" fillId="0" borderId="3" xfId="0" applyFont="1" applyFill="1" applyBorder="1" applyAlignment="1">
      <alignment horizontal="left" vertical="top" wrapText="1"/>
    </xf>
    <xf numFmtId="0" fontId="18" fillId="0" borderId="2" xfId="2" applyFont="1" applyFill="1" applyBorder="1" applyAlignment="1" applyProtection="1">
      <alignment vertical="top" wrapText="1"/>
    </xf>
    <xf numFmtId="0" fontId="18" fillId="0" borderId="2" xfId="2" applyFont="1" applyFill="1" applyBorder="1" applyAlignment="1" applyProtection="1">
      <alignment horizontal="left" vertical="top" wrapText="1"/>
    </xf>
    <xf numFmtId="3" fontId="19" fillId="0" borderId="1" xfId="0" applyNumberFormat="1" applyFont="1" applyBorder="1" applyAlignment="1">
      <alignment horizontal="right" vertical="top"/>
    </xf>
    <xf numFmtId="0" fontId="19" fillId="0" borderId="3" xfId="0" applyFont="1" applyFill="1" applyBorder="1" applyAlignment="1">
      <alignment horizontal="center" vertical="top"/>
    </xf>
    <xf numFmtId="2" fontId="18" fillId="0" borderId="3" xfId="1" applyNumberFormat="1" applyFont="1" applyFill="1" applyBorder="1" applyAlignment="1" applyProtection="1">
      <alignment horizontal="right" vertical="top" wrapText="1"/>
    </xf>
    <xf numFmtId="0" fontId="17" fillId="0" borderId="2" xfId="1" applyFont="1" applyFill="1" applyBorder="1" applyAlignment="1" applyProtection="1">
      <alignment vertical="top" wrapText="1"/>
    </xf>
    <xf numFmtId="0" fontId="18" fillId="0" borderId="1" xfId="2" applyFont="1" applyFill="1" applyBorder="1" applyAlignment="1" applyProtection="1">
      <alignment vertical="top" wrapText="1"/>
    </xf>
    <xf numFmtId="0" fontId="18" fillId="0" borderId="3" xfId="2" applyFont="1" applyFill="1" applyBorder="1" applyAlignment="1" applyProtection="1">
      <alignment vertical="top" wrapText="1"/>
    </xf>
    <xf numFmtId="0" fontId="18" fillId="0" borderId="1" xfId="1" applyFont="1" applyFill="1" applyBorder="1" applyAlignment="1" applyProtection="1">
      <alignment vertical="top"/>
    </xf>
    <xf numFmtId="0" fontId="19" fillId="0" borderId="3" xfId="1" applyFont="1" applyFill="1" applyBorder="1" applyAlignment="1" applyProtection="1">
      <alignment vertical="top" wrapText="1"/>
    </xf>
    <xf numFmtId="1" fontId="19" fillId="0" borderId="1" xfId="0" applyNumberFormat="1" applyFont="1" applyFill="1" applyBorder="1" applyAlignment="1">
      <alignment horizontal="right" vertical="top"/>
    </xf>
    <xf numFmtId="17" fontId="19" fillId="0" borderId="3" xfId="1" applyNumberFormat="1" applyFont="1" applyFill="1" applyBorder="1" applyAlignment="1" applyProtection="1">
      <alignment vertical="top" wrapText="1"/>
    </xf>
    <xf numFmtId="0" fontId="19" fillId="0" borderId="3" xfId="1" applyFont="1" applyFill="1" applyBorder="1" applyAlignment="1" applyProtection="1">
      <alignment horizontal="left" vertical="top" wrapText="1"/>
    </xf>
    <xf numFmtId="0" fontId="19" fillId="0" borderId="1" xfId="1" applyFont="1" applyFill="1" applyBorder="1" applyAlignment="1" applyProtection="1">
      <alignment vertical="top"/>
    </xf>
    <xf numFmtId="0" fontId="19" fillId="0" borderId="3" xfId="1" applyFont="1" applyFill="1" applyBorder="1" applyAlignment="1" applyProtection="1">
      <alignment horizontal="center" vertical="top" wrapText="1"/>
    </xf>
    <xf numFmtId="0" fontId="19" fillId="0" borderId="12" xfId="1" applyFont="1" applyFill="1" applyBorder="1" applyAlignment="1" applyProtection="1">
      <alignment vertical="top" wrapText="1"/>
    </xf>
    <xf numFmtId="0" fontId="19" fillId="0" borderId="12" xfId="0" applyFont="1" applyFill="1" applyBorder="1" applyAlignment="1">
      <alignment horizontal="left" vertical="top" wrapText="1"/>
    </xf>
    <xf numFmtId="0" fontId="19" fillId="0" borderId="12" xfId="0" applyFont="1" applyFill="1" applyBorder="1" applyAlignment="1">
      <alignment horizontal="center" vertical="top"/>
    </xf>
    <xf numFmtId="2" fontId="19" fillId="0" borderId="12" xfId="0" applyNumberFormat="1" applyFont="1" applyFill="1" applyBorder="1" applyAlignment="1">
      <alignment horizontal="right" vertical="top"/>
    </xf>
    <xf numFmtId="0" fontId="19" fillId="0" borderId="12" xfId="0" applyFont="1" applyFill="1" applyBorder="1" applyAlignment="1">
      <alignment horizontal="right" vertical="top"/>
    </xf>
    <xf numFmtId="0" fontId="19" fillId="0" borderId="0" xfId="0" applyNumberFormat="1" applyFont="1" applyAlignment="1">
      <alignment horizontal="center" vertical="top"/>
    </xf>
    <xf numFmtId="0" fontId="19" fillId="0" borderId="0" xfId="0" applyFont="1" applyAlignment="1">
      <alignment horizontal="left" vertical="top"/>
    </xf>
    <xf numFmtId="0" fontId="19" fillId="0" borderId="0" xfId="0" applyFont="1" applyAlignment="1">
      <alignment horizontal="right" vertical="top"/>
    </xf>
    <xf numFmtId="0" fontId="26" fillId="4" borderId="1" xfId="0" applyNumberFormat="1" applyFont="1" applyFill="1" applyBorder="1" applyAlignment="1">
      <alignment horizontal="center" vertical="top"/>
    </xf>
    <xf numFmtId="2" fontId="26" fillId="4" borderId="1" xfId="0" applyNumberFormat="1" applyFont="1" applyFill="1" applyBorder="1" applyAlignment="1">
      <alignment horizontal="left" vertical="top" wrapText="1"/>
    </xf>
    <xf numFmtId="2" fontId="26" fillId="4" borderId="1" xfId="0" applyNumberFormat="1" applyFont="1" applyFill="1" applyBorder="1" applyAlignment="1">
      <alignment horizontal="center" vertical="top" wrapText="1"/>
    </xf>
    <xf numFmtId="0" fontId="25" fillId="0" borderId="0" xfId="0" applyFont="1" applyAlignment="1">
      <alignment vertical="top"/>
    </xf>
    <xf numFmtId="0" fontId="26" fillId="4" borderId="1" xfId="0" applyFont="1" applyFill="1" applyBorder="1" applyAlignment="1">
      <alignment horizontal="center" vertical="top" wrapText="1"/>
    </xf>
    <xf numFmtId="0" fontId="26" fillId="4" borderId="1" xfId="0" applyFont="1" applyFill="1" applyBorder="1" applyAlignment="1">
      <alignment horizontal="center" vertical="top"/>
    </xf>
    <xf numFmtId="3" fontId="26" fillId="4" borderId="1" xfId="0" applyNumberFormat="1" applyFont="1" applyFill="1" applyBorder="1" applyAlignment="1">
      <alignment horizontal="center" vertical="top" wrapText="1"/>
    </xf>
    <xf numFmtId="0" fontId="26" fillId="4" borderId="0" xfId="0" applyFont="1" applyFill="1" applyAlignment="1">
      <alignment horizontal="center" vertical="top" wrapText="1"/>
    </xf>
    <xf numFmtId="0" fontId="29" fillId="0" borderId="0" xfId="0" applyFont="1" applyAlignment="1">
      <alignment vertical="center"/>
    </xf>
    <xf numFmtId="0" fontId="15" fillId="0" borderId="0" xfId="0" applyFont="1" applyAlignment="1">
      <alignment wrapText="1"/>
    </xf>
    <xf numFmtId="0" fontId="19" fillId="0" borderId="2" xfId="0" applyFont="1" applyBorder="1" applyAlignment="1">
      <alignment vertical="top" wrapText="1"/>
    </xf>
    <xf numFmtId="0" fontId="19" fillId="0" borderId="1" xfId="0" applyFont="1" applyBorder="1" applyAlignment="1">
      <alignment vertical="top" wrapText="1"/>
    </xf>
    <xf numFmtId="0" fontId="18" fillId="2" borderId="3" xfId="1" applyFont="1" applyFill="1" applyBorder="1" applyAlignment="1" applyProtection="1">
      <alignment vertical="top" wrapText="1"/>
    </xf>
    <xf numFmtId="0" fontId="18" fillId="0" borderId="3" xfId="1" applyFont="1" applyFill="1" applyBorder="1" applyAlignment="1" applyProtection="1">
      <alignment horizontal="left" vertical="top" wrapText="1"/>
    </xf>
    <xf numFmtId="1" fontId="18" fillId="0" borderId="3" xfId="1" applyNumberFormat="1" applyFont="1" applyBorder="1" applyAlignment="1" applyProtection="1">
      <alignment vertical="top" wrapText="1"/>
    </xf>
    <xf numFmtId="3" fontId="19" fillId="0" borderId="2" xfId="0" applyNumberFormat="1" applyFont="1" applyBorder="1" applyAlignment="1">
      <alignment vertical="top"/>
    </xf>
    <xf numFmtId="3" fontId="19" fillId="0" borderId="1" xfId="0" applyNumberFormat="1" applyFont="1" applyBorder="1" applyAlignment="1">
      <alignment vertical="top"/>
    </xf>
    <xf numFmtId="0" fontId="18" fillId="0" borderId="1" xfId="1" applyFont="1" applyFill="1" applyBorder="1" applyAlignment="1" applyProtection="1">
      <alignment horizontal="left" vertical="top" wrapText="1"/>
    </xf>
    <xf numFmtId="0" fontId="18" fillId="0" borderId="1" xfId="1" applyFont="1" applyFill="1" applyBorder="1" applyAlignment="1" applyProtection="1">
      <alignment vertical="top" wrapText="1"/>
    </xf>
    <xf numFmtId="0" fontId="18" fillId="0" borderId="1" xfId="1" applyFont="1" applyFill="1" applyBorder="1" applyAlignment="1" applyProtection="1">
      <alignment vertical="top" wrapText="1"/>
    </xf>
    <xf numFmtId="0" fontId="17" fillId="0" borderId="1" xfId="1" applyFont="1" applyFill="1" applyBorder="1" applyAlignment="1" applyProtection="1">
      <alignment horizontal="left" vertical="top" wrapText="1"/>
    </xf>
    <xf numFmtId="0" fontId="18" fillId="0" borderId="3" xfId="1" applyFont="1" applyFill="1" applyBorder="1" applyAlignment="1" applyProtection="1">
      <alignment vertical="top" wrapText="1"/>
    </xf>
    <xf numFmtId="0" fontId="18" fillId="3" borderId="3" xfId="1" applyFont="1" applyFill="1" applyBorder="1" applyAlignment="1" applyProtection="1">
      <alignment vertical="top" wrapText="1"/>
    </xf>
    <xf numFmtId="0" fontId="18" fillId="0" borderId="1" xfId="1" applyFont="1" applyFill="1" applyBorder="1" applyAlignment="1" applyProtection="1">
      <alignment vertical="top" wrapText="1"/>
    </xf>
    <xf numFmtId="0" fontId="18" fillId="0" borderId="3" xfId="1" applyFont="1" applyFill="1" applyBorder="1" applyAlignment="1" applyProtection="1">
      <alignment vertical="top" wrapText="1"/>
    </xf>
    <xf numFmtId="1" fontId="17" fillId="0" borderId="2" xfId="1" applyNumberFormat="1" applyFont="1" applyFill="1" applyBorder="1" applyAlignment="1" applyProtection="1">
      <alignment horizontal="left" vertical="top" wrapText="1"/>
    </xf>
    <xf numFmtId="1" fontId="17" fillId="0" borderId="2" xfId="1" applyNumberFormat="1" applyFont="1" applyFill="1" applyBorder="1" applyAlignment="1" applyProtection="1">
      <alignment horizontal="left" vertical="top" wrapText="1"/>
    </xf>
    <xf numFmtId="2" fontId="19" fillId="0" borderId="1" xfId="0" applyNumberFormat="1" applyFont="1" applyBorder="1" applyAlignment="1">
      <alignment vertical="top"/>
    </xf>
    <xf numFmtId="2" fontId="19" fillId="0" borderId="2" xfId="0" applyNumberFormat="1" applyFont="1" applyBorder="1" applyAlignment="1">
      <alignment vertical="top"/>
    </xf>
    <xf numFmtId="0" fontId="18" fillId="0" borderId="3" xfId="1" applyFont="1" applyFill="1" applyBorder="1" applyAlignment="1" applyProtection="1">
      <alignment vertical="top" wrapText="1"/>
    </xf>
    <xf numFmtId="0" fontId="17" fillId="0" borderId="1" xfId="1" applyFont="1" applyFill="1" applyBorder="1" applyAlignment="1" applyProtection="1">
      <alignment vertical="top" wrapText="1"/>
    </xf>
    <xf numFmtId="0" fontId="17" fillId="0" borderId="3" xfId="1" applyFont="1" applyFill="1" applyBorder="1" applyAlignment="1" applyProtection="1">
      <alignment vertical="top" wrapText="1"/>
    </xf>
    <xf numFmtId="1" fontId="18" fillId="0" borderId="2" xfId="1" applyNumberFormat="1" applyFont="1" applyBorder="1" applyAlignment="1" applyProtection="1">
      <alignment vertical="top" wrapText="1"/>
    </xf>
    <xf numFmtId="0" fontId="19" fillId="0" borderId="1" xfId="0" applyFont="1" applyBorder="1" applyAlignment="1">
      <alignment horizontal="left" vertical="top" wrapText="1"/>
    </xf>
    <xf numFmtId="2" fontId="34" fillId="0" borderId="0" xfId="0" applyNumberFormat="1" applyFont="1" applyAlignment="1">
      <alignment horizontal="right" vertical="center"/>
    </xf>
    <xf numFmtId="3" fontId="34" fillId="0" borderId="0" xfId="0" applyNumberFormat="1" applyFont="1" applyAlignment="1">
      <alignment horizontal="right" vertical="center"/>
    </xf>
    <xf numFmtId="0" fontId="34" fillId="0" borderId="0" xfId="0" applyNumberFormat="1" applyFont="1" applyAlignment="1">
      <alignment vertical="center"/>
    </xf>
    <xf numFmtId="3" fontId="25" fillId="0" borderId="0" xfId="0" applyNumberFormat="1" applyFont="1" applyAlignment="1">
      <alignment horizontal="right" vertical="center"/>
    </xf>
    <xf numFmtId="164" fontId="34" fillId="0" borderId="1" xfId="0" applyNumberFormat="1" applyFont="1" applyFill="1" applyBorder="1" applyAlignment="1" applyProtection="1">
      <alignment horizontal="right" vertical="top"/>
    </xf>
    <xf numFmtId="2" fontId="34" fillId="0" borderId="1" xfId="0" applyNumberFormat="1" applyFont="1" applyFill="1" applyBorder="1" applyAlignment="1">
      <alignment horizontal="right" vertical="top"/>
    </xf>
    <xf numFmtId="2" fontId="34" fillId="0" borderId="1" xfId="0" applyNumberFormat="1" applyFont="1" applyBorder="1" applyAlignment="1" applyProtection="1">
      <alignment horizontal="right" vertical="top"/>
      <protection locked="0"/>
    </xf>
    <xf numFmtId="3" fontId="34" fillId="0" borderId="1" xfId="0" applyNumberFormat="1" applyFont="1" applyFill="1" applyBorder="1" applyAlignment="1" applyProtection="1">
      <alignment horizontal="right" vertical="top"/>
      <protection locked="0"/>
    </xf>
    <xf numFmtId="3" fontId="34" fillId="0" borderId="3" xfId="0" applyNumberFormat="1" applyFont="1" applyFill="1" applyBorder="1" applyAlignment="1" applyProtection="1">
      <alignment horizontal="right" vertical="top"/>
      <protection locked="0"/>
    </xf>
    <xf numFmtId="3" fontId="34" fillId="0" borderId="2" xfId="0" applyNumberFormat="1" applyFont="1" applyFill="1" applyBorder="1" applyAlignment="1" applyProtection="1">
      <alignment horizontal="right" vertical="top"/>
      <protection locked="0"/>
    </xf>
    <xf numFmtId="3" fontId="34" fillId="0" borderId="1" xfId="0" applyNumberFormat="1" applyFont="1" applyFill="1" applyBorder="1" applyAlignment="1" applyProtection="1">
      <alignment horizontal="right" vertical="top"/>
    </xf>
    <xf numFmtId="3" fontId="34" fillId="0" borderId="3" xfId="0" applyNumberFormat="1" applyFont="1" applyFill="1" applyBorder="1" applyAlignment="1" applyProtection="1">
      <alignment horizontal="right" vertical="top"/>
      <protection locked="0"/>
    </xf>
    <xf numFmtId="3" fontId="34" fillId="0" borderId="2" xfId="0" applyNumberFormat="1" applyFont="1" applyFill="1" applyBorder="1" applyAlignment="1" applyProtection="1">
      <alignment horizontal="right" vertical="top"/>
    </xf>
    <xf numFmtId="2" fontId="34" fillId="0" borderId="8" xfId="0" applyNumberFormat="1" applyFont="1" applyBorder="1" applyAlignment="1" applyProtection="1">
      <alignment horizontal="right" vertical="top"/>
      <protection locked="0"/>
    </xf>
    <xf numFmtId="2" fontId="34" fillId="0" borderId="1" xfId="0" applyNumberFormat="1" applyFont="1" applyBorder="1" applyAlignment="1">
      <alignment horizontal="right" vertical="top"/>
    </xf>
    <xf numFmtId="3" fontId="34" fillId="0" borderId="3" xfId="0" applyNumberFormat="1" applyFont="1" applyFill="1" applyBorder="1" applyAlignment="1" applyProtection="1">
      <alignment horizontal="right" vertical="top"/>
    </xf>
    <xf numFmtId="3" fontId="34" fillId="0" borderId="1" xfId="0" applyNumberFormat="1" applyFont="1" applyFill="1" applyBorder="1" applyAlignment="1" applyProtection="1">
      <alignment vertical="top"/>
      <protection locked="0"/>
    </xf>
    <xf numFmtId="3" fontId="34" fillId="0" borderId="2" xfId="0" applyNumberFormat="1" applyFont="1" applyFill="1" applyBorder="1" applyAlignment="1" applyProtection="1">
      <alignment horizontal="right" vertical="center"/>
      <protection locked="0"/>
    </xf>
    <xf numFmtId="3" fontId="34" fillId="0" borderId="12" xfId="0" applyNumberFormat="1" applyFont="1" applyFill="1" applyBorder="1" applyAlignment="1" applyProtection="1">
      <alignment horizontal="right" vertical="top"/>
    </xf>
    <xf numFmtId="2" fontId="34" fillId="0" borderId="12" xfId="0" applyNumberFormat="1" applyFont="1" applyFill="1" applyBorder="1" applyAlignment="1">
      <alignment horizontal="right" vertical="top"/>
    </xf>
    <xf numFmtId="2" fontId="34" fillId="6" borderId="1" xfId="0" applyNumberFormat="1" applyFont="1" applyFill="1" applyBorder="1" applyAlignment="1" applyProtection="1">
      <alignment horizontal="right" vertical="top"/>
      <protection locked="0"/>
    </xf>
    <xf numFmtId="3" fontId="34" fillId="0" borderId="0" xfId="0" applyNumberFormat="1" applyFont="1" applyAlignment="1">
      <alignment horizontal="right" vertical="top"/>
    </xf>
    <xf numFmtId="2" fontId="34" fillId="0" borderId="0" xfId="0" applyNumberFormat="1" applyFont="1" applyAlignment="1">
      <alignment horizontal="right" vertical="top"/>
    </xf>
    <xf numFmtId="0" fontId="25" fillId="0" borderId="0" xfId="0" applyFont="1" applyAlignment="1">
      <alignment horizontal="right" vertical="center"/>
    </xf>
    <xf numFmtId="0" fontId="25" fillId="0" borderId="15" xfId="0" applyFont="1" applyBorder="1" applyAlignment="1">
      <alignment horizontal="right" vertical="center"/>
    </xf>
    <xf numFmtId="0" fontId="25" fillId="0" borderId="0" xfId="0" applyFont="1" applyAlignment="1">
      <alignment horizontal="right" vertical="top"/>
    </xf>
    <xf numFmtId="0" fontId="18" fillId="0" borderId="1" xfId="1" applyNumberFormat="1" applyFont="1" applyBorder="1" applyAlignment="1" applyProtection="1">
      <alignment horizontal="center" vertical="top" wrapText="1"/>
    </xf>
    <xf numFmtId="0" fontId="19" fillId="0" borderId="3" xfId="0" applyNumberFormat="1" applyFont="1" applyFill="1" applyBorder="1" applyAlignment="1" applyProtection="1">
      <alignment horizontal="center" vertical="top"/>
      <protection locked="0"/>
    </xf>
    <xf numFmtId="0" fontId="18" fillId="7" borderId="1" xfId="1" applyFont="1" applyFill="1" applyBorder="1" applyAlignment="1" applyProtection="1">
      <alignment vertical="top" wrapText="1"/>
      <protection locked="0"/>
    </xf>
    <xf numFmtId="0" fontId="19" fillId="7" borderId="3" xfId="1" applyFont="1" applyFill="1" applyBorder="1" applyAlignment="1" applyProtection="1">
      <alignment vertical="top" wrapText="1"/>
      <protection locked="0"/>
    </xf>
    <xf numFmtId="0" fontId="19" fillId="0" borderId="3" xfId="1" applyFont="1" applyFill="1" applyBorder="1" applyAlignment="1" applyProtection="1">
      <alignment vertical="top" wrapText="1"/>
      <protection locked="0"/>
    </xf>
    <xf numFmtId="2" fontId="19" fillId="0" borderId="3" xfId="0" applyNumberFormat="1" applyFont="1" applyFill="1" applyBorder="1" applyAlignment="1" applyProtection="1">
      <alignment horizontal="right" vertical="top"/>
      <protection locked="0"/>
    </xf>
    <xf numFmtId="0" fontId="19" fillId="0" borderId="3" xfId="0" applyFont="1" applyFill="1" applyBorder="1" applyAlignment="1" applyProtection="1">
      <alignment horizontal="right" vertical="top"/>
      <protection locked="0"/>
    </xf>
    <xf numFmtId="0" fontId="19" fillId="0" borderId="1" xfId="0" applyNumberFormat="1" applyFont="1" applyFill="1" applyBorder="1" applyAlignment="1" applyProtection="1">
      <alignment horizontal="center" vertical="top"/>
      <protection locked="0"/>
    </xf>
    <xf numFmtId="0" fontId="19" fillId="7" borderId="1" xfId="1" applyFont="1" applyFill="1" applyBorder="1" applyAlignment="1" applyProtection="1">
      <alignment vertical="top" wrapText="1"/>
      <protection locked="0"/>
    </xf>
    <xf numFmtId="0" fontId="19" fillId="0" borderId="1" xfId="1" applyFont="1" applyFill="1" applyBorder="1" applyAlignment="1" applyProtection="1">
      <alignment vertical="top" wrapText="1"/>
      <protection locked="0"/>
    </xf>
    <xf numFmtId="2" fontId="19" fillId="0" borderId="12" xfId="0" applyNumberFormat="1" applyFont="1" applyFill="1" applyBorder="1" applyAlignment="1" applyProtection="1">
      <alignment horizontal="right" vertical="top"/>
      <protection locked="0"/>
    </xf>
    <xf numFmtId="0" fontId="19" fillId="0" borderId="12" xfId="0" applyFont="1" applyFill="1" applyBorder="1" applyAlignment="1" applyProtection="1">
      <alignment horizontal="right" vertical="top"/>
      <protection locked="0"/>
    </xf>
    <xf numFmtId="3" fontId="34" fillId="0" borderId="12" xfId="0" applyNumberFormat="1" applyFont="1" applyFill="1" applyBorder="1" applyAlignment="1" applyProtection="1">
      <alignment horizontal="right" vertical="top"/>
      <protection locked="0"/>
    </xf>
    <xf numFmtId="0" fontId="35" fillId="0" borderId="0" xfId="0" applyNumberFormat="1" applyFont="1" applyAlignment="1">
      <alignment vertical="center"/>
    </xf>
    <xf numFmtId="2" fontId="19" fillId="0" borderId="1" xfId="0" applyNumberFormat="1" applyFont="1" applyFill="1" applyBorder="1" applyAlignment="1">
      <alignment vertical="top"/>
    </xf>
    <xf numFmtId="0" fontId="19" fillId="0" borderId="1" xfId="0" applyFont="1" applyFill="1" applyBorder="1" applyAlignment="1">
      <alignment vertical="top"/>
    </xf>
    <xf numFmtId="2" fontId="33" fillId="8" borderId="1" xfId="0" applyNumberFormat="1" applyFont="1" applyFill="1" applyBorder="1" applyAlignment="1" applyProtection="1">
      <alignment horizontal="right" vertical="top"/>
    </xf>
    <xf numFmtId="0" fontId="23" fillId="0" borderId="0" xfId="0" applyFont="1" applyAlignment="1">
      <alignment vertical="center"/>
    </xf>
    <xf numFmtId="2" fontId="34" fillId="0" borderId="1" xfId="0" applyNumberFormat="1" applyFont="1" applyBorder="1" applyAlignment="1" applyProtection="1">
      <alignment horizontal="right" vertical="top"/>
    </xf>
    <xf numFmtId="0" fontId="25" fillId="0" borderId="16" xfId="0" applyFont="1" applyBorder="1" applyAlignment="1">
      <alignment horizontal="right" vertical="center"/>
    </xf>
    <xf numFmtId="0" fontId="19" fillId="4" borderId="0" xfId="0" applyFont="1" applyFill="1"/>
    <xf numFmtId="0" fontId="19" fillId="4" borderId="0" xfId="0" applyNumberFormat="1" applyFont="1" applyFill="1" applyAlignment="1">
      <alignment horizontal="center" vertical="center"/>
    </xf>
    <xf numFmtId="0" fontId="19" fillId="4" borderId="0" xfId="0" applyFont="1" applyFill="1" applyAlignment="1">
      <alignment horizontal="left"/>
    </xf>
    <xf numFmtId="0" fontId="19" fillId="4" borderId="0" xfId="0" applyFont="1" applyFill="1" applyAlignment="1">
      <alignment vertical="center"/>
    </xf>
    <xf numFmtId="0" fontId="19" fillId="4" borderId="0" xfId="0" applyFont="1" applyFill="1" applyAlignment="1">
      <alignment horizontal="right" vertical="center"/>
    </xf>
    <xf numFmtId="3" fontId="34" fillId="4" borderId="0" xfId="0" applyNumberFormat="1" applyFont="1" applyFill="1" applyAlignment="1">
      <alignment horizontal="right" vertical="center"/>
    </xf>
    <xf numFmtId="2" fontId="34" fillId="4" borderId="0" xfId="0" applyNumberFormat="1" applyFont="1" applyFill="1" applyAlignment="1">
      <alignment horizontal="right" vertical="center"/>
    </xf>
    <xf numFmtId="0" fontId="25" fillId="4" borderId="0" xfId="0" applyFont="1" applyFill="1" applyAlignment="1">
      <alignment horizontal="right" vertical="center"/>
    </xf>
    <xf numFmtId="0" fontId="19" fillId="4" borderId="5" xfId="0" quotePrefix="1" applyNumberFormat="1" applyFont="1" applyFill="1" applyBorder="1" applyAlignment="1">
      <alignment vertical="top"/>
    </xf>
    <xf numFmtId="0" fontId="19" fillId="4" borderId="7" xfId="0" quotePrefix="1" applyNumberFormat="1" applyFont="1" applyFill="1" applyBorder="1" applyAlignment="1">
      <alignment vertical="top"/>
    </xf>
    <xf numFmtId="0" fontId="19" fillId="4" borderId="6" xfId="0" quotePrefix="1" applyNumberFormat="1" applyFont="1" applyFill="1" applyBorder="1" applyAlignment="1">
      <alignment vertical="top"/>
    </xf>
    <xf numFmtId="0" fontId="26" fillId="4" borderId="1" xfId="0" applyFont="1" applyFill="1" applyBorder="1" applyAlignment="1" applyProtection="1">
      <alignment horizontal="center" vertical="top" wrapText="1"/>
      <protection locked="0"/>
    </xf>
    <xf numFmtId="2" fontId="34" fillId="0" borderId="2" xfId="0" applyNumberFormat="1" applyFont="1" applyBorder="1" applyAlignment="1" applyProtection="1">
      <alignment horizontal="right" vertical="top"/>
      <protection locked="0"/>
    </xf>
    <xf numFmtId="2" fontId="34" fillId="0" borderId="4" xfId="0" applyNumberFormat="1" applyFont="1" applyBorder="1" applyAlignment="1" applyProtection="1">
      <alignment horizontal="right" vertical="top"/>
      <protection locked="0"/>
    </xf>
    <xf numFmtId="2" fontId="34" fillId="0" borderId="2" xfId="0" applyNumberFormat="1" applyFont="1" applyFill="1" applyBorder="1" applyAlignment="1">
      <alignment horizontal="right" vertical="top"/>
    </xf>
    <xf numFmtId="2" fontId="34" fillId="0" borderId="3" xfId="0" applyNumberFormat="1" applyFont="1" applyFill="1" applyBorder="1" applyAlignment="1">
      <alignment horizontal="right" vertical="top"/>
    </xf>
    <xf numFmtId="2" fontId="34" fillId="0" borderId="2" xfId="0" applyNumberFormat="1" applyFont="1" applyBorder="1" applyAlignment="1">
      <alignment horizontal="right" vertical="top"/>
    </xf>
    <xf numFmtId="2" fontId="34" fillId="0" borderId="3" xfId="0" applyNumberFormat="1" applyFont="1" applyBorder="1" applyAlignment="1">
      <alignment horizontal="right" vertical="top"/>
    </xf>
    <xf numFmtId="2" fontId="34" fillId="0" borderId="3" xfId="0" applyNumberFormat="1" applyFont="1" applyFill="1" applyBorder="1" applyAlignment="1" applyProtection="1">
      <alignment horizontal="right" vertical="top"/>
    </xf>
    <xf numFmtId="2" fontId="34" fillId="0" borderId="12" xfId="0" applyNumberFormat="1" applyFont="1" applyFill="1" applyBorder="1" applyAlignment="1" applyProtection="1">
      <alignment horizontal="right" vertical="top"/>
    </xf>
    <xf numFmtId="0" fontId="19" fillId="4" borderId="0" xfId="0" applyFont="1" applyFill="1" applyProtection="1"/>
    <xf numFmtId="0" fontId="19" fillId="4" borderId="0" xfId="0" applyNumberFormat="1" applyFont="1" applyFill="1" applyAlignment="1" applyProtection="1">
      <alignment horizontal="center" vertical="center"/>
    </xf>
    <xf numFmtId="0" fontId="19" fillId="4" borderId="0" xfId="0" applyFont="1" applyFill="1" applyAlignment="1" applyProtection="1">
      <alignment horizontal="left"/>
    </xf>
    <xf numFmtId="0" fontId="19" fillId="4" borderId="0" xfId="0" applyFont="1" applyFill="1" applyAlignment="1" applyProtection="1">
      <alignment vertical="center"/>
    </xf>
    <xf numFmtId="0" fontId="19" fillId="4" borderId="0" xfId="0" applyFont="1" applyFill="1" applyAlignment="1" applyProtection="1">
      <alignment horizontal="right" vertical="center"/>
    </xf>
    <xf numFmtId="3" fontId="34" fillId="4" borderId="0" xfId="0" applyNumberFormat="1" applyFont="1" applyFill="1" applyAlignment="1" applyProtection="1">
      <alignment horizontal="right" vertical="center"/>
    </xf>
    <xf numFmtId="2" fontId="34" fillId="4" borderId="0" xfId="0" applyNumberFormat="1" applyFont="1" applyFill="1" applyAlignment="1" applyProtection="1">
      <alignment horizontal="right" vertical="center"/>
    </xf>
    <xf numFmtId="0" fontId="25" fillId="4" borderId="0" xfId="0" applyFont="1" applyFill="1" applyAlignment="1" applyProtection="1">
      <alignment horizontal="right" vertical="center"/>
    </xf>
    <xf numFmtId="0" fontId="19" fillId="0" borderId="0" xfId="0" applyFont="1" applyProtection="1"/>
    <xf numFmtId="0" fontId="22" fillId="0" borderId="0" xfId="0" applyNumberFormat="1" applyFont="1" applyAlignment="1" applyProtection="1">
      <alignment vertical="center"/>
    </xf>
    <xf numFmtId="0" fontId="34" fillId="0" borderId="0" xfId="0" applyNumberFormat="1" applyFont="1" applyAlignment="1" applyProtection="1">
      <alignment vertical="center"/>
    </xf>
    <xf numFmtId="2" fontId="34" fillId="0" borderId="0" xfId="0" applyNumberFormat="1" applyFont="1" applyAlignment="1" applyProtection="1">
      <alignment horizontal="right" vertical="center"/>
    </xf>
    <xf numFmtId="0" fontId="19" fillId="0" borderId="0" xfId="0" applyFont="1" applyAlignment="1" applyProtection="1">
      <alignment horizontal="right" vertical="center"/>
    </xf>
    <xf numFmtId="0" fontId="19" fillId="0" borderId="0" xfId="0" applyFont="1" applyAlignment="1" applyProtection="1">
      <alignment horizontal="left"/>
    </xf>
    <xf numFmtId="0" fontId="19" fillId="0" borderId="0" xfId="0" applyFont="1" applyAlignment="1" applyProtection="1">
      <alignment vertical="center"/>
    </xf>
    <xf numFmtId="3" fontId="34" fillId="0" borderId="0" xfId="0" applyNumberFormat="1" applyFont="1" applyAlignment="1" applyProtection="1">
      <alignment horizontal="right" vertical="center"/>
    </xf>
    <xf numFmtId="0" fontId="25" fillId="0" borderId="0" xfId="0" applyFont="1" applyAlignment="1" applyProtection="1">
      <alignment horizontal="right" vertical="center"/>
    </xf>
    <xf numFmtId="0" fontId="35" fillId="0" borderId="0" xfId="0" applyNumberFormat="1" applyFont="1" applyAlignment="1" applyProtection="1">
      <alignment vertical="center"/>
    </xf>
    <xf numFmtId="0" fontId="29" fillId="0" borderId="0" xfId="0" applyFont="1" applyAlignment="1" applyProtection="1">
      <alignment vertical="center"/>
    </xf>
    <xf numFmtId="0" fontId="14" fillId="0" borderId="0" xfId="0" applyFont="1" applyProtection="1"/>
    <xf numFmtId="0" fontId="10" fillId="0" borderId="14" xfId="0" applyFont="1" applyBorder="1" applyAlignment="1" applyProtection="1">
      <alignment horizontal="left" indent="1"/>
    </xf>
    <xf numFmtId="0" fontId="14" fillId="0" borderId="9" xfId="0" applyFont="1" applyBorder="1" applyProtection="1"/>
    <xf numFmtId="0" fontId="14" fillId="0" borderId="15" xfId="0" applyFont="1" applyBorder="1" applyProtection="1"/>
    <xf numFmtId="0" fontId="14" fillId="0" borderId="0" xfId="0" applyFont="1" applyBorder="1" applyProtection="1"/>
    <xf numFmtId="0" fontId="14" fillId="0" borderId="8" xfId="0" applyFont="1" applyBorder="1" applyProtection="1"/>
    <xf numFmtId="0" fontId="14" fillId="0" borderId="16" xfId="0" applyFont="1" applyBorder="1" applyProtection="1"/>
    <xf numFmtId="0" fontId="14" fillId="0" borderId="17" xfId="0" applyFont="1" applyBorder="1" applyProtection="1"/>
    <xf numFmtId="0" fontId="13" fillId="0" borderId="0" xfId="0" applyFont="1" applyProtection="1"/>
    <xf numFmtId="0" fontId="11" fillId="0" borderId="0" xfId="0" applyFont="1" applyProtection="1"/>
    <xf numFmtId="0" fontId="10" fillId="0" borderId="0" xfId="0" applyFont="1" applyProtection="1"/>
    <xf numFmtId="0" fontId="21" fillId="0" borderId="0" xfId="0" applyFont="1" applyProtection="1"/>
    <xf numFmtId="0" fontId="13" fillId="0" borderId="0" xfId="0" quotePrefix="1" applyFont="1" applyAlignment="1" applyProtection="1">
      <alignment horizontal="right"/>
    </xf>
    <xf numFmtId="0" fontId="12" fillId="0" borderId="0" xfId="0" applyFont="1" applyProtection="1"/>
    <xf numFmtId="0" fontId="36" fillId="0" borderId="0" xfId="0" applyFont="1" applyProtection="1"/>
    <xf numFmtId="14" fontId="13" fillId="0" borderId="0" xfId="0" quotePrefix="1" applyNumberFormat="1" applyFont="1" applyProtection="1"/>
    <xf numFmtId="0" fontId="23" fillId="0" borderId="0" xfId="0" applyFont="1" applyBorder="1" applyAlignment="1">
      <alignment vertical="center"/>
    </xf>
    <xf numFmtId="3" fontId="34" fillId="0" borderId="0" xfId="0" applyNumberFormat="1" applyFont="1" applyFill="1" applyBorder="1" applyAlignment="1" applyProtection="1">
      <alignment horizontal="right" vertical="center"/>
    </xf>
    <xf numFmtId="2" fontId="34" fillId="0" borderId="0" xfId="0" applyNumberFormat="1" applyFont="1" applyBorder="1" applyAlignment="1">
      <alignment horizontal="right" vertical="center"/>
    </xf>
    <xf numFmtId="0" fontId="15" fillId="0" borderId="0" xfId="0"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3" fontId="25" fillId="0" borderId="0" xfId="0" applyNumberFormat="1" applyFont="1" applyFill="1" applyBorder="1" applyAlignment="1" applyProtection="1">
      <alignment horizontal="right" vertical="center"/>
    </xf>
    <xf numFmtId="2" fontId="25" fillId="0" borderId="0" xfId="0" applyNumberFormat="1" applyFont="1" applyFill="1" applyBorder="1" applyAlignment="1">
      <alignment horizontal="right" vertical="center"/>
    </xf>
    <xf numFmtId="0" fontId="19" fillId="0" borderId="0" xfId="0" applyFont="1" applyFill="1" applyBorder="1" applyAlignment="1">
      <alignment horizontal="right" vertical="center"/>
    </xf>
    <xf numFmtId="3" fontId="23" fillId="0" borderId="0" xfId="0" applyNumberFormat="1" applyFont="1" applyFill="1" applyBorder="1" applyAlignment="1" applyProtection="1">
      <alignment vertical="center"/>
    </xf>
    <xf numFmtId="0" fontId="19" fillId="0" borderId="0" xfId="0" applyFont="1" applyFill="1"/>
    <xf numFmtId="0" fontId="19" fillId="0" borderId="0" xfId="0" applyNumberFormat="1" applyFont="1" applyFill="1" applyAlignment="1">
      <alignment horizontal="center" vertical="center"/>
    </xf>
    <xf numFmtId="0" fontId="19" fillId="0" borderId="0" xfId="0" applyFont="1" applyFill="1" applyAlignment="1">
      <alignment horizontal="left"/>
    </xf>
    <xf numFmtId="0" fontId="19" fillId="0" borderId="0" xfId="0" applyFont="1" applyFill="1" applyAlignment="1">
      <alignment vertical="center"/>
    </xf>
    <xf numFmtId="0" fontId="19" fillId="0" borderId="0" xfId="0" applyFont="1" applyFill="1" applyAlignment="1">
      <alignment horizontal="right" vertical="center"/>
    </xf>
    <xf numFmtId="3" fontId="34" fillId="0" borderId="0" xfId="0" applyNumberFormat="1" applyFont="1" applyFill="1" applyAlignment="1">
      <alignment horizontal="right" vertical="center"/>
    </xf>
    <xf numFmtId="2" fontId="34" fillId="0" borderId="0" xfId="0" applyNumberFormat="1" applyFont="1" applyFill="1" applyAlignment="1">
      <alignment horizontal="right" vertical="center"/>
    </xf>
    <xf numFmtId="0" fontId="25" fillId="0" borderId="0" xfId="0" applyFont="1" applyFill="1" applyAlignment="1">
      <alignment horizontal="right" vertical="center"/>
    </xf>
    <xf numFmtId="0" fontId="21" fillId="0" borderId="0" xfId="0" applyFont="1" applyBorder="1" applyAlignment="1">
      <alignment horizontal="right" vertical="center" wrapText="1"/>
    </xf>
    <xf numFmtId="0" fontId="19" fillId="0" borderId="0" xfId="0" applyFont="1" applyAlignment="1">
      <alignment horizontal="center" vertical="center"/>
    </xf>
    <xf numFmtId="0" fontId="21" fillId="5" borderId="10" xfId="0" applyFont="1" applyFill="1" applyBorder="1" applyAlignment="1" applyProtection="1">
      <alignment horizontal="center" vertical="center"/>
      <protection locked="0"/>
    </xf>
    <xf numFmtId="2" fontId="34" fillId="0" borderId="1" xfId="0" applyNumberFormat="1" applyFont="1" applyFill="1" applyBorder="1" applyAlignment="1" applyProtection="1">
      <alignment horizontal="right" vertical="top"/>
    </xf>
    <xf numFmtId="0" fontId="10" fillId="0" borderId="0" xfId="0" applyFont="1" applyAlignment="1" applyProtection="1">
      <alignment horizontal="right"/>
    </xf>
    <xf numFmtId="0" fontId="10" fillId="0" borderId="1" xfId="0" applyFont="1" applyBorder="1" applyAlignment="1" applyProtection="1">
      <alignment horizontal="left" indent="2"/>
    </xf>
    <xf numFmtId="0" fontId="14" fillId="0" borderId="1" xfId="0" applyFont="1" applyBorder="1" applyAlignment="1" applyProtection="1">
      <alignment horizontal="right" indent="1"/>
    </xf>
    <xf numFmtId="0" fontId="10" fillId="12" borderId="1" xfId="0" applyFont="1" applyFill="1" applyBorder="1" applyAlignment="1" applyProtection="1">
      <alignment horizontal="left" indent="2"/>
    </xf>
    <xf numFmtId="165" fontId="14" fillId="12" borderId="1" xfId="0" applyNumberFormat="1" applyFont="1" applyFill="1" applyBorder="1" applyAlignment="1" applyProtection="1">
      <alignment horizontal="right" indent="1"/>
    </xf>
    <xf numFmtId="2" fontId="14" fillId="12" borderId="1" xfId="0" applyNumberFormat="1" applyFont="1" applyFill="1" applyBorder="1" applyAlignment="1" applyProtection="1">
      <alignment horizontal="right" indent="1"/>
    </xf>
    <xf numFmtId="0" fontId="14" fillId="12" borderId="1" xfId="0" applyFont="1" applyFill="1" applyBorder="1" applyAlignment="1" applyProtection="1">
      <alignment horizontal="right" indent="1"/>
    </xf>
    <xf numFmtId="0" fontId="23" fillId="0" borderId="0" xfId="0" applyFont="1" applyBorder="1" applyAlignment="1">
      <alignment horizontal="right" vertical="center"/>
    </xf>
    <xf numFmtId="3" fontId="23" fillId="0" borderId="0" xfId="0" applyNumberFormat="1" applyFont="1" applyFill="1" applyBorder="1" applyAlignment="1" applyProtection="1">
      <alignment horizontal="right" vertical="center"/>
    </xf>
    <xf numFmtId="0" fontId="19" fillId="4" borderId="7" xfId="0" quotePrefix="1" applyNumberFormat="1" applyFont="1" applyFill="1" applyBorder="1" applyAlignment="1">
      <alignment horizontal="right" vertical="top"/>
    </xf>
    <xf numFmtId="0" fontId="34" fillId="0" borderId="0" xfId="0" applyNumberFormat="1" applyFont="1" applyAlignment="1">
      <alignment horizontal="right" vertical="center"/>
    </xf>
    <xf numFmtId="3" fontId="15" fillId="0" borderId="0" xfId="0" applyNumberFormat="1" applyFont="1" applyFill="1" applyBorder="1" applyAlignment="1" applyProtection="1">
      <alignment horizontal="right" vertical="center" wrapText="1"/>
    </xf>
    <xf numFmtId="3" fontId="34" fillId="8" borderId="1" xfId="0" applyNumberFormat="1" applyFont="1" applyFill="1" applyBorder="1" applyAlignment="1" applyProtection="1">
      <alignment horizontal="left" vertical="top" wrapText="1"/>
    </xf>
    <xf numFmtId="2" fontId="16" fillId="8" borderId="1" xfId="0" applyNumberFormat="1" applyFont="1" applyFill="1" applyBorder="1" applyAlignment="1" applyProtection="1">
      <alignment horizontal="right" vertical="top"/>
    </xf>
    <xf numFmtId="2" fontId="34" fillId="0" borderId="3" xfId="0" applyNumberFormat="1" applyFont="1" applyBorder="1" applyAlignment="1" applyProtection="1">
      <alignment horizontal="right" vertical="top"/>
      <protection locked="0"/>
    </xf>
    <xf numFmtId="0" fontId="25" fillId="4" borderId="0" xfId="0" applyFont="1" applyFill="1" applyAlignment="1">
      <alignment horizontal="left" vertical="center" wrapText="1"/>
    </xf>
    <xf numFmtId="0" fontId="22" fillId="0" borderId="0" xfId="0" applyNumberFormat="1" applyFont="1" applyAlignment="1">
      <alignment horizontal="left" vertical="center" wrapText="1"/>
    </xf>
    <xf numFmtId="0" fontId="19" fillId="0" borderId="0" xfId="0" applyFont="1" applyAlignment="1">
      <alignment horizontal="left" wrapText="1"/>
    </xf>
    <xf numFmtId="0" fontId="19" fillId="0" borderId="0" xfId="0" applyFont="1" applyFill="1" applyAlignment="1">
      <alignment horizontal="left" wrapText="1"/>
    </xf>
    <xf numFmtId="1" fontId="25" fillId="0" borderId="6" xfId="0" applyNumberFormat="1" applyFont="1" applyBorder="1" applyAlignment="1" applyProtection="1">
      <alignment horizontal="left" vertical="top" wrapText="1"/>
      <protection locked="0"/>
    </xf>
    <xf numFmtId="0" fontId="19" fillId="4" borderId="6" xfId="0" quotePrefix="1" applyNumberFormat="1" applyFont="1" applyFill="1" applyBorder="1" applyAlignment="1" applyProtection="1">
      <alignment horizontal="left" vertical="top" wrapText="1"/>
      <protection locked="0"/>
    </xf>
    <xf numFmtId="0" fontId="25" fillId="0" borderId="6" xfId="0" applyNumberFormat="1" applyFont="1" applyBorder="1" applyAlignment="1" applyProtection="1">
      <alignment horizontal="left" vertical="top" wrapText="1"/>
      <protection locked="0"/>
    </xf>
    <xf numFmtId="0" fontId="25" fillId="0" borderId="8" xfId="0" applyNumberFormat="1" applyFont="1" applyBorder="1" applyAlignment="1" applyProtection="1">
      <alignment horizontal="left" vertical="top" wrapText="1"/>
      <protection locked="0"/>
    </xf>
    <xf numFmtId="0" fontId="25" fillId="0" borderId="1" xfId="0" applyNumberFormat="1" applyFont="1" applyBorder="1" applyAlignment="1" applyProtection="1">
      <alignment horizontal="left" vertical="top" wrapText="1"/>
      <protection locked="0"/>
    </xf>
    <xf numFmtId="0" fontId="25" fillId="0" borderId="6" xfId="0" applyNumberFormat="1" applyFont="1" applyFill="1" applyBorder="1" applyAlignment="1" applyProtection="1">
      <alignment horizontal="left" vertical="top" wrapText="1"/>
      <protection locked="0"/>
    </xf>
    <xf numFmtId="0" fontId="19" fillId="0" borderId="0" xfId="0" applyFont="1" applyAlignment="1">
      <alignment horizontal="left" vertical="top" wrapText="1"/>
    </xf>
    <xf numFmtId="3" fontId="23" fillId="0" borderId="6" xfId="0" applyNumberFormat="1" applyFont="1" applyFill="1" applyBorder="1" applyAlignment="1" applyProtection="1">
      <alignment horizontal="center" vertical="center"/>
      <protection locked="0"/>
    </xf>
    <xf numFmtId="164" fontId="34" fillId="0" borderId="1" xfId="0" applyNumberFormat="1" applyFont="1" applyFill="1" applyBorder="1" applyAlignment="1" applyProtection="1">
      <alignment horizontal="right" vertical="top"/>
      <protection locked="0"/>
    </xf>
    <xf numFmtId="164" fontId="34" fillId="0" borderId="3" xfId="0" applyNumberFormat="1" applyFont="1" applyFill="1" applyBorder="1" applyAlignment="1" applyProtection="1">
      <alignment horizontal="right" vertical="top"/>
    </xf>
    <xf numFmtId="1" fontId="25" fillId="0" borderId="6" xfId="0" applyNumberFormat="1" applyFont="1" applyFill="1" applyBorder="1" applyAlignment="1">
      <alignment horizontal="right" vertical="top"/>
    </xf>
    <xf numFmtId="0" fontId="9" fillId="0" borderId="18" xfId="0" applyFont="1" applyBorder="1" applyAlignment="1" applyProtection="1">
      <alignment horizontal="left" indent="1"/>
    </xf>
    <xf numFmtId="0" fontId="9" fillId="0" borderId="13" xfId="0" applyFont="1" applyBorder="1" applyAlignment="1" applyProtection="1">
      <alignment horizontal="left" vertical="top" indent="1"/>
    </xf>
    <xf numFmtId="0" fontId="8" fillId="0" borderId="0" xfId="0" applyFont="1" applyProtection="1"/>
    <xf numFmtId="3" fontId="7" fillId="6" borderId="1" xfId="0" applyNumberFormat="1" applyFont="1" applyFill="1" applyBorder="1" applyAlignment="1" applyProtection="1">
      <alignment horizontal="center" vertical="center" wrapText="1"/>
    </xf>
    <xf numFmtId="2" fontId="7" fillId="11" borderId="1" xfId="0" applyNumberFormat="1" applyFont="1" applyFill="1" applyBorder="1" applyAlignment="1">
      <alignment horizontal="center" vertical="center" wrapText="1"/>
    </xf>
    <xf numFmtId="2" fontId="7" fillId="10" borderId="1" xfId="0" applyNumberFormat="1" applyFont="1" applyFill="1" applyBorder="1" applyAlignment="1">
      <alignment horizontal="center" vertical="center" wrapText="1"/>
    </xf>
    <xf numFmtId="3" fontId="34" fillId="0" borderId="0" xfId="0" applyNumberFormat="1" applyFont="1" applyFill="1" applyBorder="1" applyAlignment="1" applyProtection="1">
      <alignment horizontal="right" vertical="top"/>
    </xf>
    <xf numFmtId="0" fontId="7" fillId="0" borderId="0" xfId="0" applyFont="1" applyProtection="1"/>
    <xf numFmtId="0" fontId="39" fillId="0" borderId="0" xfId="0" applyNumberFormat="1" applyFont="1" applyAlignment="1" applyProtection="1">
      <alignment horizontal="center" vertical="center"/>
    </xf>
    <xf numFmtId="0" fontId="40" fillId="0" borderId="0" xfId="0" applyFont="1" applyBorder="1" applyProtection="1"/>
    <xf numFmtId="0" fontId="40" fillId="0" borderId="0" xfId="0" applyFont="1" applyProtection="1"/>
    <xf numFmtId="0" fontId="21" fillId="13" borderId="5" xfId="0" applyFont="1" applyFill="1" applyBorder="1" applyAlignment="1" applyProtection="1">
      <alignment horizontal="right" vertical="center" indent="1"/>
    </xf>
    <xf numFmtId="0" fontId="21" fillId="13" borderId="6" xfId="0" applyFont="1" applyFill="1" applyBorder="1" applyAlignment="1" applyProtection="1">
      <alignment horizontal="right" vertical="center" wrapText="1" indent="1"/>
    </xf>
    <xf numFmtId="0" fontId="21" fillId="13" borderId="6" xfId="0" applyFont="1" applyFill="1" applyBorder="1" applyAlignment="1" applyProtection="1">
      <alignment horizontal="right" vertical="center" indent="1"/>
    </xf>
    <xf numFmtId="0" fontId="21" fillId="0" borderId="0" xfId="0" applyFont="1" applyAlignment="1" applyProtection="1">
      <alignment horizontal="right" vertical="center" indent="1"/>
    </xf>
    <xf numFmtId="0" fontId="25" fillId="0" borderId="21" xfId="0" applyFont="1" applyBorder="1" applyAlignment="1" applyProtection="1">
      <alignment horizontal="right"/>
    </xf>
    <xf numFmtId="0" fontId="25" fillId="0" borderId="24" xfId="0" applyFont="1" applyBorder="1" applyAlignment="1" applyProtection="1">
      <alignment horizontal="right"/>
    </xf>
    <xf numFmtId="0" fontId="25" fillId="0" borderId="27" xfId="0" applyFont="1" applyBorder="1" applyAlignment="1" applyProtection="1">
      <alignment horizontal="right"/>
    </xf>
    <xf numFmtId="2" fontId="21" fillId="13" borderId="1" xfId="0" applyNumberFormat="1" applyFont="1" applyFill="1" applyBorder="1" applyAlignment="1" applyProtection="1">
      <alignment horizontal="right" vertical="center" indent="1"/>
    </xf>
    <xf numFmtId="0" fontId="26" fillId="4" borderId="1" xfId="0" applyFont="1" applyFill="1" applyBorder="1" applyAlignment="1" applyProtection="1">
      <alignment horizontal="left" vertical="top"/>
    </xf>
    <xf numFmtId="0" fontId="26" fillId="4" borderId="1" xfId="0" applyFont="1" applyFill="1" applyBorder="1" applyAlignment="1" applyProtection="1">
      <alignment horizontal="center" vertical="top"/>
    </xf>
    <xf numFmtId="2" fontId="26" fillId="4" borderId="1" xfId="0" applyNumberFormat="1" applyFont="1" applyFill="1" applyBorder="1" applyAlignment="1" applyProtection="1">
      <alignment horizontal="center" vertical="top" wrapText="1"/>
    </xf>
    <xf numFmtId="0" fontId="26" fillId="4" borderId="1" xfId="0" applyFont="1" applyFill="1" applyBorder="1" applyAlignment="1" applyProtection="1">
      <alignment horizontal="center" vertical="top" wrapText="1"/>
    </xf>
    <xf numFmtId="0" fontId="19" fillId="4" borderId="5" xfId="0" quotePrefix="1" applyNumberFormat="1" applyFont="1" applyFill="1" applyBorder="1" applyAlignment="1" applyProtection="1">
      <alignment vertical="top"/>
    </xf>
    <xf numFmtId="0" fontId="19" fillId="4" borderId="6" xfId="0" quotePrefix="1" applyNumberFormat="1" applyFont="1" applyFill="1" applyBorder="1" applyAlignment="1" applyProtection="1">
      <alignment vertical="top"/>
    </xf>
    <xf numFmtId="0" fontId="25" fillId="4" borderId="1" xfId="0" quotePrefix="1" applyNumberFormat="1" applyFont="1" applyFill="1" applyBorder="1" applyAlignment="1" applyProtection="1">
      <alignment horizontal="center" vertical="top"/>
    </xf>
    <xf numFmtId="0" fontId="19" fillId="4" borderId="6" xfId="0" quotePrefix="1" applyNumberFormat="1" applyFont="1" applyFill="1" applyBorder="1" applyAlignment="1" applyProtection="1">
      <alignment horizontal="right" vertical="top" indent="1"/>
    </xf>
    <xf numFmtId="0" fontId="19" fillId="4" borderId="1" xfId="0" quotePrefix="1" applyNumberFormat="1" applyFont="1" applyFill="1" applyBorder="1" applyAlignment="1" applyProtection="1">
      <alignment horizontal="right" vertical="top" indent="1"/>
    </xf>
    <xf numFmtId="1" fontId="21" fillId="13" borderId="1" xfId="0" applyNumberFormat="1" applyFont="1" applyFill="1" applyBorder="1" applyAlignment="1" applyProtection="1">
      <alignment horizontal="right" vertical="center" indent="1"/>
    </xf>
    <xf numFmtId="0" fontId="19" fillId="4" borderId="0" xfId="0" applyFont="1" applyFill="1" applyAlignment="1" applyProtection="1">
      <alignment horizontal="center" vertical="center"/>
    </xf>
    <xf numFmtId="0" fontId="22" fillId="0" borderId="0" xfId="0" applyNumberFormat="1" applyFont="1" applyAlignment="1" applyProtection="1">
      <alignment horizontal="center" vertical="center"/>
    </xf>
    <xf numFmtId="0" fontId="19" fillId="0" borderId="0" xfId="0" applyFont="1" applyAlignment="1" applyProtection="1">
      <alignment horizontal="center" vertical="center"/>
    </xf>
    <xf numFmtId="0" fontId="25" fillId="4" borderId="1" xfId="0" quotePrefix="1" applyNumberFormat="1" applyFont="1" applyFill="1" applyBorder="1" applyAlignment="1" applyProtection="1">
      <alignment horizontal="right" vertical="top"/>
    </xf>
    <xf numFmtId="0" fontId="6" fillId="0" borderId="0" xfId="0" applyFont="1" applyProtection="1"/>
    <xf numFmtId="0" fontId="6" fillId="0" borderId="0" xfId="0" applyFont="1" applyAlignment="1" applyProtection="1">
      <alignment horizontal="center"/>
    </xf>
    <xf numFmtId="0" fontId="6" fillId="0" borderId="14" xfId="0" applyFont="1" applyBorder="1" applyAlignment="1" applyProtection="1">
      <alignment horizontal="center"/>
    </xf>
    <xf numFmtId="0" fontId="6" fillId="0" borderId="19" xfId="0" applyFont="1" applyBorder="1" applyAlignment="1" applyProtection="1">
      <alignment horizontal="center"/>
    </xf>
    <xf numFmtId="0" fontId="6" fillId="0" borderId="20" xfId="0" applyFont="1" applyBorder="1" applyProtection="1"/>
    <xf numFmtId="2" fontId="6" fillId="0" borderId="21" xfId="0" applyNumberFormat="1" applyFont="1" applyBorder="1" applyAlignment="1" applyProtection="1">
      <alignment horizontal="right" indent="1"/>
    </xf>
    <xf numFmtId="0" fontId="6" fillId="0" borderId="21" xfId="0" applyFont="1" applyBorder="1" applyAlignment="1" applyProtection="1">
      <alignment horizontal="right" indent="1"/>
    </xf>
    <xf numFmtId="0" fontId="6" fillId="0" borderId="18" xfId="0" applyFont="1" applyBorder="1" applyAlignment="1" applyProtection="1">
      <alignment horizontal="center"/>
    </xf>
    <xf numFmtId="0" fontId="6" fillId="0" borderId="22" xfId="0" applyFont="1" applyBorder="1" applyAlignment="1" applyProtection="1">
      <alignment horizontal="center"/>
    </xf>
    <xf numFmtId="0" fontId="6" fillId="0" borderId="23" xfId="0" applyFont="1" applyBorder="1" applyProtection="1"/>
    <xf numFmtId="2" fontId="6" fillId="0" borderId="24" xfId="0" applyNumberFormat="1" applyFont="1" applyBorder="1" applyAlignment="1" applyProtection="1">
      <alignment horizontal="right" indent="1"/>
    </xf>
    <xf numFmtId="0" fontId="6" fillId="0" borderId="24" xfId="0" applyFont="1" applyBorder="1" applyAlignment="1" applyProtection="1">
      <alignment horizontal="right" indent="1"/>
    </xf>
    <xf numFmtId="0" fontId="6" fillId="0" borderId="25" xfId="0" applyFont="1" applyBorder="1" applyAlignment="1" applyProtection="1">
      <alignment horizontal="center"/>
    </xf>
    <xf numFmtId="0" fontId="6" fillId="0" borderId="26" xfId="0" applyFont="1" applyBorder="1" applyProtection="1"/>
    <xf numFmtId="2" fontId="6" fillId="0" borderId="27" xfId="0" applyNumberFormat="1" applyFont="1" applyBorder="1" applyAlignment="1" applyProtection="1">
      <alignment horizontal="right" indent="1"/>
    </xf>
    <xf numFmtId="0" fontId="6" fillId="0" borderId="27" xfId="0" applyFont="1" applyBorder="1" applyAlignment="1" applyProtection="1">
      <alignment horizontal="right" indent="1"/>
    </xf>
    <xf numFmtId="0" fontId="6" fillId="0" borderId="8" xfId="0" applyFont="1" applyBorder="1" applyAlignment="1" applyProtection="1">
      <alignment vertical="top" wrapText="1"/>
    </xf>
    <xf numFmtId="0" fontId="6" fillId="0" borderId="8" xfId="0" applyFont="1" applyBorder="1" applyProtection="1"/>
    <xf numFmtId="2" fontId="6" fillId="0" borderId="8" xfId="0" applyNumberFormat="1" applyFont="1" applyBorder="1" applyAlignment="1" applyProtection="1">
      <alignment horizontal="right" indent="1"/>
    </xf>
    <xf numFmtId="0" fontId="6" fillId="0" borderId="13" xfId="0" applyFont="1" applyBorder="1" applyAlignment="1" applyProtection="1">
      <alignment horizontal="center"/>
    </xf>
    <xf numFmtId="0" fontId="6" fillId="0" borderId="17" xfId="0" applyFont="1" applyBorder="1" applyAlignment="1" applyProtection="1">
      <alignment vertical="top" wrapText="1"/>
    </xf>
    <xf numFmtId="0" fontId="6" fillId="0" borderId="17" xfId="0" applyFont="1" applyBorder="1" applyProtection="1"/>
    <xf numFmtId="0" fontId="18" fillId="0" borderId="3" xfId="1" applyFont="1" applyFill="1" applyBorder="1" applyAlignment="1" applyProtection="1">
      <alignment horizontal="left" vertical="top" wrapText="1"/>
    </xf>
    <xf numFmtId="0" fontId="18" fillId="0" borderId="2" xfId="1" applyFont="1" applyFill="1" applyBorder="1" applyAlignment="1" applyProtection="1">
      <alignment horizontal="left" vertical="top" wrapText="1"/>
    </xf>
    <xf numFmtId="0" fontId="19" fillId="0" borderId="3" xfId="0" applyFont="1" applyBorder="1" applyAlignment="1">
      <alignment horizontal="left" vertical="top" wrapText="1"/>
    </xf>
    <xf numFmtId="0" fontId="17" fillId="0" borderId="4" xfId="1" applyFont="1" applyFill="1" applyBorder="1" applyAlignment="1" applyProtection="1">
      <alignment horizontal="left" vertical="top" wrapText="1"/>
    </xf>
    <xf numFmtId="0" fontId="17" fillId="0" borderId="3" xfId="1" applyFont="1" applyFill="1" applyBorder="1" applyAlignment="1" applyProtection="1">
      <alignment horizontal="left" vertical="top" wrapText="1"/>
    </xf>
    <xf numFmtId="0" fontId="19" fillId="0" borderId="3" xfId="0" applyNumberFormat="1" applyFont="1" applyBorder="1" applyAlignment="1">
      <alignment horizontal="center" vertical="top"/>
    </xf>
    <xf numFmtId="0" fontId="17" fillId="0" borderId="2" xfId="1" applyFont="1" applyFill="1" applyBorder="1" applyAlignment="1" applyProtection="1">
      <alignment horizontal="left" vertical="top" wrapText="1"/>
    </xf>
    <xf numFmtId="0" fontId="17" fillId="0" borderId="2" xfId="1" applyNumberFormat="1" applyFont="1" applyFill="1" applyBorder="1" applyAlignment="1" applyProtection="1">
      <alignment horizontal="left" vertical="top" wrapText="1"/>
    </xf>
    <xf numFmtId="0" fontId="19" fillId="0" borderId="2" xfId="0" applyNumberFormat="1" applyFont="1" applyBorder="1" applyAlignment="1">
      <alignment horizontal="center" vertical="top"/>
    </xf>
    <xf numFmtId="0" fontId="19" fillId="0" borderId="1" xfId="0" applyNumberFormat="1" applyFont="1" applyFill="1" applyBorder="1" applyAlignment="1">
      <alignment horizontal="center" vertical="top"/>
    </xf>
    <xf numFmtId="0" fontId="19" fillId="0" borderId="3" xfId="0" applyNumberFormat="1" applyFont="1" applyFill="1" applyBorder="1" applyAlignment="1">
      <alignment horizontal="center" vertical="top"/>
    </xf>
    <xf numFmtId="0" fontId="18" fillId="0" borderId="1" xfId="1" applyFont="1" applyFill="1" applyBorder="1" applyAlignment="1" applyProtection="1">
      <alignment horizontal="left" vertical="top" wrapText="1"/>
    </xf>
    <xf numFmtId="0" fontId="17" fillId="0" borderId="1" xfId="1" applyFont="1" applyFill="1" applyBorder="1" applyAlignment="1" applyProtection="1">
      <alignment horizontal="left" vertical="top" wrapText="1"/>
    </xf>
    <xf numFmtId="0" fontId="5" fillId="0" borderId="0" xfId="0" applyFont="1" applyProtection="1"/>
    <xf numFmtId="0" fontId="26" fillId="14" borderId="14" xfId="0" applyNumberFormat="1" applyFont="1" applyFill="1" applyBorder="1" applyAlignment="1">
      <alignment horizontal="center" vertical="top"/>
    </xf>
    <xf numFmtId="0" fontId="26" fillId="14" borderId="9" xfId="0" applyFont="1" applyFill="1" applyBorder="1" applyAlignment="1">
      <alignment horizontal="center" vertical="top" wrapText="1"/>
    </xf>
    <xf numFmtId="0" fontId="26" fillId="14" borderId="9" xfId="0" applyFont="1" applyFill="1" applyBorder="1" applyAlignment="1">
      <alignment horizontal="center" vertical="top"/>
    </xf>
    <xf numFmtId="0" fontId="26" fillId="14" borderId="13" xfId="0" applyNumberFormat="1" applyFont="1" applyFill="1" applyBorder="1" applyAlignment="1">
      <alignment horizontal="center" vertical="top"/>
    </xf>
    <xf numFmtId="0" fontId="26" fillId="14" borderId="16" xfId="0" applyFont="1" applyFill="1" applyBorder="1" applyAlignment="1">
      <alignment horizontal="center" vertical="top" wrapText="1"/>
    </xf>
    <xf numFmtId="0" fontId="26" fillId="14" borderId="16" xfId="0" applyFont="1" applyFill="1" applyBorder="1" applyAlignment="1">
      <alignment horizontal="center" vertical="top"/>
    </xf>
    <xf numFmtId="0" fontId="16" fillId="14" borderId="17" xfId="0" applyFont="1" applyFill="1" applyBorder="1" applyAlignment="1">
      <alignment horizontal="right" vertical="top"/>
    </xf>
    <xf numFmtId="165" fontId="25" fillId="0" borderId="1" xfId="1" applyNumberFormat="1" applyFont="1" applyFill="1" applyBorder="1" applyAlignment="1" applyProtection="1">
      <alignment horizontal="right" vertical="top" wrapText="1"/>
    </xf>
    <xf numFmtId="0" fontId="41" fillId="0" borderId="0" xfId="0" applyFont="1"/>
    <xf numFmtId="0" fontId="33" fillId="14" borderId="15" xfId="0" applyFont="1" applyFill="1" applyBorder="1" applyAlignment="1">
      <alignment horizontal="right" vertical="top"/>
    </xf>
    <xf numFmtId="0" fontId="16" fillId="14" borderId="1" xfId="0" applyFont="1" applyFill="1" applyBorder="1" applyAlignment="1">
      <alignment horizontal="center" vertical="top" wrapText="1"/>
    </xf>
    <xf numFmtId="0" fontId="33" fillId="8" borderId="15" xfId="0" applyFont="1" applyFill="1" applyBorder="1" applyAlignment="1">
      <alignment horizontal="right" vertical="top"/>
    </xf>
    <xf numFmtId="0" fontId="33" fillId="8" borderId="17" xfId="0" applyFont="1" applyFill="1" applyBorder="1" applyAlignment="1">
      <alignment horizontal="right" vertical="top"/>
    </xf>
    <xf numFmtId="0" fontId="33" fillId="8" borderId="14" xfId="0" applyNumberFormat="1" applyFont="1" applyFill="1" applyBorder="1" applyAlignment="1">
      <alignment horizontal="center" vertical="top"/>
    </xf>
    <xf numFmtId="0" fontId="33" fillId="8" borderId="9" xfId="0" applyFont="1" applyFill="1" applyBorder="1" applyAlignment="1">
      <alignment horizontal="center" vertical="top" wrapText="1"/>
    </xf>
    <xf numFmtId="0" fontId="33" fillId="8" borderId="9" xfId="0" applyFont="1" applyFill="1" applyBorder="1" applyAlignment="1">
      <alignment horizontal="center" vertical="top"/>
    </xf>
    <xf numFmtId="0" fontId="42" fillId="0" borderId="0" xfId="0" applyFont="1"/>
    <xf numFmtId="0" fontId="33" fillId="8" borderId="13" xfId="0" applyNumberFormat="1" applyFont="1" applyFill="1" applyBorder="1" applyAlignment="1">
      <alignment horizontal="center" vertical="top"/>
    </xf>
    <xf numFmtId="0" fontId="33" fillId="8" borderId="16" xfId="0" applyFont="1" applyFill="1" applyBorder="1" applyAlignment="1">
      <alignment horizontal="center" vertical="top" wrapText="1"/>
    </xf>
    <xf numFmtId="0" fontId="33" fillId="8" borderId="16" xfId="0" applyFont="1" applyFill="1" applyBorder="1" applyAlignment="1">
      <alignment horizontal="center" vertical="top"/>
    </xf>
    <xf numFmtId="0" fontId="33" fillId="8" borderId="1" xfId="0" applyFont="1" applyFill="1" applyBorder="1" applyAlignment="1">
      <alignment horizontal="right" vertical="top" wrapText="1"/>
    </xf>
    <xf numFmtId="165" fontId="33" fillId="14" borderId="1" xfId="0" applyNumberFormat="1" applyFont="1" applyFill="1" applyBorder="1" applyAlignment="1">
      <alignment horizontal="right" vertical="top" wrapText="1"/>
    </xf>
    <xf numFmtId="2" fontId="33" fillId="8" borderId="1" xfId="0" applyNumberFormat="1" applyFont="1" applyFill="1" applyBorder="1" applyAlignment="1">
      <alignment horizontal="right" vertical="top" wrapText="1"/>
    </xf>
    <xf numFmtId="2" fontId="33" fillId="14" borderId="1" xfId="0" applyNumberFormat="1" applyFont="1" applyFill="1" applyBorder="1" applyAlignment="1">
      <alignment horizontal="right" vertical="top" wrapText="1"/>
    </xf>
    <xf numFmtId="0" fontId="25" fillId="4" borderId="0" xfId="0" applyFont="1" applyFill="1" applyProtection="1"/>
    <xf numFmtId="0" fontId="25" fillId="4" borderId="0" xfId="0" applyFont="1" applyFill="1" applyAlignment="1" applyProtection="1">
      <alignment horizontal="left"/>
    </xf>
    <xf numFmtId="0" fontId="25" fillId="0" borderId="0" xfId="0" applyFont="1" applyProtection="1"/>
    <xf numFmtId="0" fontId="25" fillId="0" borderId="0" xfId="0" applyFont="1" applyAlignment="1" applyProtection="1">
      <alignment horizontal="left"/>
    </xf>
    <xf numFmtId="0" fontId="34" fillId="0" borderId="0" xfId="0" applyFont="1" applyAlignment="1" applyProtection="1">
      <alignment vertical="center"/>
    </xf>
    <xf numFmtId="165" fontId="16" fillId="0" borderId="1" xfId="1" applyNumberFormat="1" applyFont="1" applyFill="1" applyBorder="1" applyAlignment="1" applyProtection="1">
      <alignment horizontal="right" vertical="top" wrapText="1"/>
    </xf>
    <xf numFmtId="165" fontId="25" fillId="0" borderId="1" xfId="0" applyNumberFormat="1" applyFont="1" applyBorder="1" applyAlignment="1">
      <alignment horizontal="right" vertical="top" wrapText="1"/>
    </xf>
    <xf numFmtId="165" fontId="25" fillId="0" borderId="2" xfId="0" applyNumberFormat="1" applyFont="1" applyBorder="1" applyAlignment="1">
      <alignment horizontal="right" vertical="top" wrapText="1"/>
    </xf>
    <xf numFmtId="165" fontId="25" fillId="0" borderId="3" xfId="0" applyNumberFormat="1" applyFont="1" applyBorder="1" applyAlignment="1">
      <alignment horizontal="right" vertical="top" wrapText="1"/>
    </xf>
    <xf numFmtId="2" fontId="34" fillId="4" borderId="7" xfId="0" quotePrefix="1" applyNumberFormat="1" applyFont="1" applyFill="1" applyBorder="1" applyAlignment="1">
      <alignment horizontal="right" vertical="top"/>
    </xf>
    <xf numFmtId="165" fontId="25" fillId="4" borderId="7" xfId="0" quotePrefix="1" applyNumberFormat="1" applyFont="1" applyFill="1" applyBorder="1" applyAlignment="1">
      <alignment horizontal="right" vertical="top"/>
    </xf>
    <xf numFmtId="165" fontId="44" fillId="0" borderId="2" xfId="1" applyNumberFormat="1" applyFont="1" applyFill="1" applyBorder="1" applyAlignment="1" applyProtection="1">
      <alignment horizontal="right" vertical="top" wrapText="1"/>
    </xf>
    <xf numFmtId="165" fontId="44" fillId="0" borderId="3" xfId="1" applyNumberFormat="1" applyFont="1" applyFill="1" applyBorder="1" applyAlignment="1" applyProtection="1">
      <alignment horizontal="right" vertical="top" wrapText="1"/>
    </xf>
    <xf numFmtId="165" fontId="44" fillId="0" borderId="1" xfId="1" applyNumberFormat="1" applyFont="1" applyFill="1" applyBorder="1" applyAlignment="1" applyProtection="1">
      <alignment horizontal="right" vertical="top" wrapText="1"/>
    </xf>
    <xf numFmtId="165" fontId="25" fillId="0" borderId="1" xfId="0" applyNumberFormat="1" applyFont="1" applyFill="1" applyBorder="1" applyAlignment="1">
      <alignment horizontal="right" vertical="top" wrapText="1"/>
    </xf>
    <xf numFmtId="165" fontId="16" fillId="0" borderId="2" xfId="1" applyNumberFormat="1" applyFont="1" applyFill="1" applyBorder="1" applyAlignment="1" applyProtection="1">
      <alignment horizontal="right" vertical="top" wrapText="1"/>
    </xf>
    <xf numFmtId="165" fontId="44" fillId="0" borderId="4" xfId="1" applyNumberFormat="1" applyFont="1" applyFill="1" applyBorder="1" applyAlignment="1" applyProtection="1">
      <alignment horizontal="right" vertical="top" wrapText="1"/>
    </xf>
    <xf numFmtId="165" fontId="16" fillId="0" borderId="3" xfId="1" applyNumberFormat="1" applyFont="1" applyFill="1" applyBorder="1" applyAlignment="1" applyProtection="1">
      <alignment horizontal="right" vertical="top" wrapText="1"/>
    </xf>
    <xf numFmtId="165" fontId="25" fillId="0" borderId="3" xfId="1" applyNumberFormat="1" applyFont="1" applyFill="1" applyBorder="1" applyAlignment="1" applyProtection="1">
      <alignment horizontal="right" vertical="top" wrapText="1"/>
    </xf>
    <xf numFmtId="165" fontId="25" fillId="0" borderId="12" xfId="1" applyNumberFormat="1" applyFont="1" applyFill="1" applyBorder="1" applyAlignment="1" applyProtection="1">
      <alignment horizontal="right" vertical="top" wrapText="1"/>
    </xf>
    <xf numFmtId="165" fontId="25" fillId="0" borderId="3" xfId="1" applyNumberFormat="1" applyFont="1" applyFill="1" applyBorder="1" applyAlignment="1" applyProtection="1">
      <alignment horizontal="right" vertical="top" wrapText="1"/>
      <protection locked="0"/>
    </xf>
    <xf numFmtId="165" fontId="25" fillId="0" borderId="1" xfId="1" applyNumberFormat="1" applyFont="1" applyFill="1" applyBorder="1" applyAlignment="1" applyProtection="1">
      <alignment horizontal="right" vertical="top" wrapText="1"/>
      <protection locked="0"/>
    </xf>
    <xf numFmtId="0" fontId="34" fillId="0" borderId="0" xfId="0" applyNumberFormat="1" applyFont="1" applyFill="1" applyAlignment="1" applyProtection="1">
      <alignment horizontal="center" vertical="center"/>
    </xf>
    <xf numFmtId="0" fontId="34" fillId="0" borderId="0" xfId="0" applyNumberFormat="1" applyFont="1" applyFill="1" applyAlignment="1" applyProtection="1">
      <alignment vertical="center"/>
    </xf>
    <xf numFmtId="0" fontId="25" fillId="0" borderId="0" xfId="0" applyFont="1" applyFill="1" applyAlignment="1" applyProtection="1">
      <alignment horizontal="center" vertical="center"/>
    </xf>
    <xf numFmtId="0" fontId="25" fillId="0" borderId="0" xfId="0" applyFont="1" applyFill="1" applyAlignment="1" applyProtection="1">
      <alignment horizontal="right" vertical="center"/>
    </xf>
    <xf numFmtId="165" fontId="44" fillId="0" borderId="4" xfId="1" applyNumberFormat="1" applyFont="1" applyFill="1" applyBorder="1" applyAlignment="1" applyProtection="1">
      <alignment horizontal="right" vertical="top" wrapText="1"/>
    </xf>
    <xf numFmtId="165" fontId="44" fillId="0" borderId="2" xfId="1" applyNumberFormat="1" applyFont="1" applyFill="1" applyBorder="1" applyAlignment="1" applyProtection="1">
      <alignment horizontal="right" vertical="top" wrapText="1"/>
    </xf>
    <xf numFmtId="165" fontId="16" fillId="0" borderId="3" xfId="1" applyNumberFormat="1" applyFont="1" applyFill="1" applyBorder="1" applyAlignment="1" applyProtection="1">
      <alignment horizontal="right" vertical="top" wrapText="1"/>
    </xf>
    <xf numFmtId="165" fontId="16" fillId="0" borderId="2" xfId="1" applyNumberFormat="1" applyFont="1" applyFill="1" applyBorder="1" applyAlignment="1" applyProtection="1">
      <alignment horizontal="right" vertical="top" wrapText="1"/>
    </xf>
    <xf numFmtId="165" fontId="16" fillId="0" borderId="4" xfId="1" applyNumberFormat="1" applyFont="1" applyFill="1" applyBorder="1" applyAlignment="1" applyProtection="1">
      <alignment horizontal="right" vertical="top" wrapText="1"/>
    </xf>
    <xf numFmtId="165" fontId="25" fillId="0" borderId="4" xfId="0" applyNumberFormat="1" applyFont="1" applyBorder="1" applyAlignment="1">
      <alignment horizontal="right" vertical="top"/>
    </xf>
    <xf numFmtId="165" fontId="25" fillId="0" borderId="2" xfId="0" applyNumberFormat="1" applyFont="1" applyBorder="1" applyAlignment="1">
      <alignment horizontal="right" vertical="top"/>
    </xf>
    <xf numFmtId="165" fontId="44" fillId="0" borderId="3" xfId="1" applyNumberFormat="1" applyFont="1" applyFill="1" applyBorder="1" applyAlignment="1" applyProtection="1">
      <alignment horizontal="right" vertical="top" wrapText="1"/>
    </xf>
    <xf numFmtId="165" fontId="44" fillId="0" borderId="1" xfId="1" applyNumberFormat="1" applyFont="1" applyFill="1" applyBorder="1" applyAlignment="1" applyProtection="1">
      <alignment horizontal="right" vertical="top" wrapText="1"/>
    </xf>
    <xf numFmtId="165" fontId="25" fillId="0" borderId="4" xfId="0" applyNumberFormat="1" applyFont="1" applyFill="1" applyBorder="1" applyAlignment="1">
      <alignment horizontal="right" vertical="top" wrapText="1"/>
    </xf>
    <xf numFmtId="165" fontId="25" fillId="0" borderId="3" xfId="0" applyNumberFormat="1" applyFont="1" applyFill="1" applyBorder="1" applyAlignment="1">
      <alignment horizontal="right" vertical="top" wrapText="1"/>
    </xf>
    <xf numFmtId="165" fontId="25" fillId="0" borderId="3" xfId="0" applyNumberFormat="1" applyFont="1" applyBorder="1" applyAlignment="1">
      <alignment horizontal="right" vertical="top" wrapText="1"/>
    </xf>
    <xf numFmtId="165" fontId="25" fillId="0" borderId="2" xfId="0" applyNumberFormat="1" applyFont="1" applyFill="1" applyBorder="1" applyAlignment="1">
      <alignment horizontal="right" vertical="top" wrapText="1"/>
    </xf>
    <xf numFmtId="0" fontId="40" fillId="0" borderId="0" xfId="0" applyNumberFormat="1" applyFont="1" applyAlignment="1" applyProtection="1">
      <alignment vertical="center"/>
    </xf>
    <xf numFmtId="0" fontId="45" fillId="0" borderId="0" xfId="0" applyNumberFormat="1" applyFont="1" applyAlignment="1" applyProtection="1">
      <alignment horizontal="center" vertical="center"/>
    </xf>
    <xf numFmtId="0" fontId="25" fillId="0" borderId="0" xfId="0" applyFont="1" applyFill="1" applyAlignment="1" applyProtection="1">
      <alignment horizontal="left"/>
    </xf>
    <xf numFmtId="0" fontId="41" fillId="0" borderId="0" xfId="0" applyFont="1" applyFill="1"/>
    <xf numFmtId="0" fontId="40" fillId="0" borderId="0" xfId="0" applyFont="1" applyAlignment="1" applyProtection="1">
      <alignment vertical="center"/>
    </xf>
    <xf numFmtId="0" fontId="4" fillId="0" borderId="0" xfId="0" applyFont="1" applyProtection="1"/>
    <xf numFmtId="0" fontId="19" fillId="0" borderId="0" xfId="0" applyFont="1" applyFill="1" applyProtection="1"/>
    <xf numFmtId="0" fontId="19" fillId="0" borderId="0" xfId="0" applyNumberFormat="1" applyFont="1" applyFill="1" applyAlignment="1" applyProtection="1">
      <alignment horizontal="center" vertical="center"/>
    </xf>
    <xf numFmtId="0" fontId="25" fillId="0" borderId="0" xfId="0" applyFont="1" applyFill="1" applyProtection="1"/>
    <xf numFmtId="0" fontId="19" fillId="0" borderId="1" xfId="0" applyFont="1" applyBorder="1" applyAlignment="1" applyProtection="1">
      <alignment horizontal="left" vertical="top" wrapText="1"/>
      <protection locked="0"/>
    </xf>
    <xf numFmtId="3" fontId="23" fillId="9" borderId="0" xfId="0" applyNumberFormat="1" applyFont="1" applyFill="1" applyBorder="1" applyAlignment="1" applyProtection="1">
      <alignment horizontal="center" vertical="center"/>
      <protection locked="0"/>
    </xf>
    <xf numFmtId="0" fontId="3" fillId="0" borderId="0" xfId="0" applyFont="1" applyProtection="1"/>
    <xf numFmtId="0" fontId="19" fillId="12" borderId="5" xfId="0" quotePrefix="1" applyNumberFormat="1" applyFont="1" applyFill="1" applyBorder="1" applyAlignment="1" applyProtection="1">
      <alignment vertical="top"/>
    </xf>
    <xf numFmtId="0" fontId="47" fillId="12" borderId="6" xfId="0" quotePrefix="1" applyNumberFormat="1" applyFont="1" applyFill="1" applyBorder="1" applyAlignment="1" applyProtection="1">
      <alignment horizontal="right" vertical="center" indent="1"/>
    </xf>
    <xf numFmtId="2" fontId="48" fillId="12" borderId="1" xfId="0" applyNumberFormat="1" applyFont="1" applyFill="1" applyBorder="1" applyAlignment="1" applyProtection="1">
      <alignment horizontal="right" vertical="center" indent="1"/>
    </xf>
    <xf numFmtId="1" fontId="48" fillId="12" borderId="1" xfId="0" applyNumberFormat="1" applyFont="1" applyFill="1" applyBorder="1" applyAlignment="1" applyProtection="1">
      <alignment horizontal="right" vertical="center" indent="1"/>
    </xf>
    <xf numFmtId="0" fontId="47" fillId="12" borderId="6" xfId="0" quotePrefix="1" applyNumberFormat="1" applyFont="1" applyFill="1" applyBorder="1" applyAlignment="1" applyProtection="1">
      <alignment horizontal="right" vertical="center"/>
    </xf>
    <xf numFmtId="0" fontId="19" fillId="0" borderId="4" xfId="0" applyFont="1" applyBorder="1" applyAlignment="1">
      <alignment vertical="top" wrapText="1"/>
    </xf>
    <xf numFmtId="3" fontId="34" fillId="12" borderId="1" xfId="0" applyNumberFormat="1" applyFont="1" applyFill="1" applyBorder="1" applyAlignment="1" applyProtection="1">
      <alignment horizontal="left" vertical="top" wrapText="1"/>
    </xf>
    <xf numFmtId="2" fontId="33" fillId="12" borderId="1" xfId="0" applyNumberFormat="1" applyFont="1" applyFill="1" applyBorder="1" applyAlignment="1" applyProtection="1">
      <alignment horizontal="right" vertical="top"/>
    </xf>
    <xf numFmtId="2" fontId="16" fillId="12" borderId="1" xfId="0" applyNumberFormat="1" applyFont="1" applyFill="1" applyBorder="1" applyAlignment="1" applyProtection="1">
      <alignment horizontal="right" vertical="top"/>
    </xf>
    <xf numFmtId="17" fontId="2" fillId="0" borderId="0" xfId="0" quotePrefix="1" applyNumberFormat="1" applyFont="1" applyAlignment="1" applyProtection="1">
      <alignment horizontal="right" vertical="top"/>
    </xf>
    <xf numFmtId="2" fontId="19" fillId="0" borderId="3" xfId="0" applyNumberFormat="1" applyFont="1" applyBorder="1" applyAlignment="1">
      <alignment horizontal="right" vertical="top"/>
    </xf>
    <xf numFmtId="2" fontId="19" fillId="0" borderId="2" xfId="0" applyNumberFormat="1" applyFont="1" applyBorder="1" applyAlignment="1">
      <alignment horizontal="right" vertical="top"/>
    </xf>
    <xf numFmtId="2" fontId="26" fillId="4" borderId="5" xfId="0" applyNumberFormat="1" applyFont="1" applyFill="1" applyBorder="1" applyAlignment="1">
      <alignment horizontal="center" vertical="top" wrapText="1"/>
    </xf>
    <xf numFmtId="2" fontId="26" fillId="4" borderId="7" xfId="0" applyNumberFormat="1" applyFont="1" applyFill="1" applyBorder="1" applyAlignment="1">
      <alignment horizontal="center" vertical="top" wrapText="1"/>
    </xf>
    <xf numFmtId="2" fontId="26" fillId="4" borderId="6" xfId="0" applyNumberFormat="1" applyFont="1" applyFill="1" applyBorder="1" applyAlignment="1">
      <alignment horizontal="center" vertical="top" wrapText="1"/>
    </xf>
    <xf numFmtId="0" fontId="25" fillId="0" borderId="14" xfId="0" applyFont="1" applyBorder="1" applyAlignment="1">
      <alignment horizontal="left" vertical="center" wrapText="1"/>
    </xf>
    <xf numFmtId="0" fontId="25" fillId="0" borderId="9" xfId="0" applyFont="1" applyBorder="1" applyAlignment="1">
      <alignment horizontal="left" vertical="center" wrapText="1"/>
    </xf>
    <xf numFmtId="0" fontId="25" fillId="0" borderId="15" xfId="0" applyFont="1" applyBorder="1" applyAlignment="1">
      <alignment horizontal="left" vertical="center" wrapText="1"/>
    </xf>
    <xf numFmtId="0" fontId="25" fillId="0" borderId="13"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3" xfId="0" applyNumberFormat="1" applyFont="1" applyBorder="1" applyAlignment="1" applyProtection="1">
      <alignment horizontal="left" vertical="top" wrapText="1"/>
      <protection locked="0"/>
    </xf>
    <xf numFmtId="0" fontId="25" fillId="0" borderId="4" xfId="0" applyNumberFormat="1" applyFont="1" applyBorder="1" applyAlignment="1" applyProtection="1">
      <alignment horizontal="left" vertical="top" wrapText="1"/>
      <protection locked="0"/>
    </xf>
    <xf numFmtId="0" fontId="25" fillId="0" borderId="2" xfId="0" applyNumberFormat="1" applyFont="1" applyBorder="1" applyAlignment="1" applyProtection="1">
      <alignment horizontal="left" vertical="top" wrapText="1"/>
      <protection locked="0"/>
    </xf>
    <xf numFmtId="2" fontId="34" fillId="0" borderId="3" xfId="0" applyNumberFormat="1" applyFont="1" applyBorder="1" applyAlignment="1" applyProtection="1">
      <alignment horizontal="right" vertical="top"/>
      <protection locked="0"/>
    </xf>
    <xf numFmtId="2" fontId="34" fillId="0" borderId="2" xfId="0" applyNumberFormat="1" applyFont="1" applyBorder="1" applyAlignment="1" applyProtection="1">
      <alignment horizontal="right" vertical="top"/>
      <protection locked="0"/>
    </xf>
    <xf numFmtId="1" fontId="25" fillId="0" borderId="3" xfId="0" applyNumberFormat="1" applyFont="1" applyFill="1" applyBorder="1" applyAlignment="1">
      <alignment horizontal="right" vertical="top"/>
    </xf>
    <xf numFmtId="1" fontId="25" fillId="0" borderId="2" xfId="0" applyNumberFormat="1" applyFont="1" applyFill="1" applyBorder="1" applyAlignment="1">
      <alignment horizontal="right" vertical="top"/>
    </xf>
    <xf numFmtId="2" fontId="34" fillId="0" borderId="4" xfId="0" applyNumberFormat="1" applyFont="1" applyBorder="1" applyAlignment="1" applyProtection="1">
      <alignment horizontal="right" vertical="top"/>
      <protection locked="0"/>
    </xf>
    <xf numFmtId="1" fontId="25" fillId="0" borderId="4" xfId="0" applyNumberFormat="1" applyFont="1" applyFill="1" applyBorder="1" applyAlignment="1">
      <alignment horizontal="right" vertical="top"/>
    </xf>
    <xf numFmtId="0" fontId="18" fillId="0" borderId="4" xfId="1" applyFont="1" applyFill="1" applyBorder="1" applyAlignment="1" applyProtection="1">
      <alignment horizontal="left" vertical="top" wrapText="1"/>
    </xf>
    <xf numFmtId="0" fontId="17" fillId="0" borderId="2" xfId="1" applyFont="1" applyFill="1" applyBorder="1" applyAlignment="1" applyProtection="1">
      <alignment horizontal="left" vertical="top" wrapText="1"/>
    </xf>
    <xf numFmtId="0" fontId="17" fillId="0" borderId="1" xfId="1" applyFont="1" applyFill="1" applyBorder="1" applyAlignment="1" applyProtection="1">
      <alignment horizontal="left" vertical="top" wrapText="1"/>
    </xf>
    <xf numFmtId="1" fontId="25" fillId="0" borderId="3" xfId="0" applyNumberFormat="1" applyFont="1" applyBorder="1" applyAlignment="1" applyProtection="1">
      <alignment horizontal="left" vertical="top" wrapText="1"/>
      <protection locked="0"/>
    </xf>
    <xf numFmtId="1" fontId="25" fillId="0" borderId="2" xfId="0" applyNumberFormat="1" applyFont="1" applyBorder="1" applyAlignment="1" applyProtection="1">
      <alignment horizontal="left" vertical="top" wrapText="1"/>
      <protection locked="0"/>
    </xf>
    <xf numFmtId="1" fontId="25" fillId="0" borderId="4" xfId="0" applyNumberFormat="1" applyFont="1" applyBorder="1" applyAlignment="1" applyProtection="1">
      <alignment horizontal="left" vertical="top" wrapText="1"/>
      <protection locked="0"/>
    </xf>
    <xf numFmtId="0" fontId="19" fillId="0" borderId="4" xfId="0" applyFont="1" applyBorder="1" applyAlignment="1">
      <alignment horizontal="right" vertical="top"/>
    </xf>
    <xf numFmtId="0" fontId="19" fillId="0" borderId="2" xfId="0" applyFont="1" applyBorder="1" applyAlignment="1">
      <alignment horizontal="right" vertical="top"/>
    </xf>
    <xf numFmtId="2" fontId="34" fillId="0" borderId="4" xfId="0" applyNumberFormat="1" applyFont="1" applyFill="1" applyBorder="1" applyAlignment="1">
      <alignment horizontal="right" vertical="top"/>
    </xf>
    <xf numFmtId="0" fontId="23" fillId="0" borderId="0" xfId="0" applyFont="1" applyBorder="1" applyAlignment="1">
      <alignment horizontal="left" vertical="center" wrapText="1"/>
    </xf>
    <xf numFmtId="0" fontId="23" fillId="0" borderId="11" xfId="0" applyFont="1" applyBorder="1" applyAlignment="1">
      <alignment horizontal="left" vertical="center" wrapText="1"/>
    </xf>
    <xf numFmtId="0" fontId="18" fillId="0" borderId="3" xfId="1" applyFont="1" applyFill="1" applyBorder="1" applyAlignment="1" applyProtection="1">
      <alignment horizontal="left" vertical="top" wrapText="1"/>
    </xf>
    <xf numFmtId="0" fontId="18" fillId="0" borderId="2" xfId="1" applyFont="1" applyFill="1" applyBorder="1" applyAlignment="1" applyProtection="1">
      <alignment horizontal="left" vertical="top" wrapText="1"/>
    </xf>
    <xf numFmtId="0" fontId="19" fillId="0" borderId="3" xfId="0" applyNumberFormat="1" applyFont="1" applyBorder="1" applyAlignment="1">
      <alignment horizontal="center" vertical="top"/>
    </xf>
    <xf numFmtId="0" fontId="19" fillId="0" borderId="2" xfId="0" applyNumberFormat="1" applyFont="1" applyBorder="1" applyAlignment="1">
      <alignment horizontal="center" vertical="top"/>
    </xf>
    <xf numFmtId="0" fontId="17" fillId="0" borderId="3" xfId="1" applyFont="1" applyFill="1" applyBorder="1" applyAlignment="1" applyProtection="1">
      <alignment horizontal="left" vertical="top" wrapText="1"/>
    </xf>
    <xf numFmtId="3" fontId="15" fillId="0" borderId="0" xfId="0" applyNumberFormat="1" applyFont="1" applyFill="1" applyBorder="1" applyAlignment="1">
      <alignment horizontal="center" vertical="center"/>
    </xf>
    <xf numFmtId="0" fontId="23" fillId="0" borderId="0" xfId="0" applyFont="1" applyFill="1" applyBorder="1" applyAlignment="1" applyProtection="1">
      <alignment horizontal="left" vertical="center"/>
      <protection locked="0"/>
    </xf>
    <xf numFmtId="0" fontId="19" fillId="0" borderId="1" xfId="0" applyNumberFormat="1" applyFont="1" applyFill="1" applyBorder="1" applyAlignment="1">
      <alignment horizontal="center" vertical="top"/>
    </xf>
    <xf numFmtId="0" fontId="19" fillId="0" borderId="3" xfId="0" applyNumberFormat="1" applyFont="1" applyFill="1" applyBorder="1" applyAlignment="1">
      <alignment horizontal="center" vertical="top"/>
    </xf>
    <xf numFmtId="0" fontId="18" fillId="0" borderId="1" xfId="1" applyFont="1" applyFill="1" applyBorder="1" applyAlignment="1" applyProtection="1">
      <alignment horizontal="left" vertical="top" wrapText="1"/>
    </xf>
    <xf numFmtId="0" fontId="17" fillId="0" borderId="4" xfId="1" applyFont="1" applyFill="1" applyBorder="1" applyAlignment="1" applyProtection="1">
      <alignment horizontal="left" vertical="top" wrapText="1"/>
    </xf>
    <xf numFmtId="0" fontId="19" fillId="0" borderId="2" xfId="0" applyFont="1" applyBorder="1" applyAlignment="1">
      <alignment horizontal="left" vertical="top"/>
    </xf>
    <xf numFmtId="0" fontId="19" fillId="0" borderId="3" xfId="0" applyFont="1" applyBorder="1" applyAlignment="1">
      <alignment horizontal="left" vertical="top"/>
    </xf>
    <xf numFmtId="2" fontId="19" fillId="0" borderId="4" xfId="0" applyNumberFormat="1" applyFont="1" applyBorder="1" applyAlignment="1">
      <alignment horizontal="right" vertical="top"/>
    </xf>
    <xf numFmtId="3" fontId="34" fillId="0" borderId="3" xfId="0" applyNumberFormat="1" applyFont="1" applyFill="1" applyBorder="1" applyAlignment="1" applyProtection="1">
      <alignment horizontal="right" vertical="top"/>
    </xf>
    <xf numFmtId="3" fontId="34" fillId="0" borderId="4" xfId="0" applyNumberFormat="1" applyFont="1" applyFill="1" applyBorder="1" applyAlignment="1" applyProtection="1">
      <alignment horizontal="right" vertical="top"/>
    </xf>
    <xf numFmtId="3" fontId="34" fillId="0" borderId="2" xfId="0" applyNumberFormat="1" applyFont="1" applyFill="1" applyBorder="1" applyAlignment="1" applyProtection="1">
      <alignment horizontal="right" vertical="top"/>
    </xf>
    <xf numFmtId="3" fontId="19" fillId="0" borderId="4" xfId="0" applyNumberFormat="1" applyFont="1" applyFill="1" applyBorder="1" applyAlignment="1">
      <alignment horizontal="right" vertical="top"/>
    </xf>
    <xf numFmtId="0" fontId="19" fillId="0" borderId="4" xfId="0" applyFont="1" applyFill="1" applyBorder="1" applyAlignment="1">
      <alignment horizontal="right" vertical="top"/>
    </xf>
    <xf numFmtId="3" fontId="34" fillId="0" borderId="4" xfId="0" applyNumberFormat="1" applyFont="1" applyFill="1" applyBorder="1" applyAlignment="1" applyProtection="1">
      <alignment horizontal="right" vertical="top"/>
      <protection locked="0"/>
    </xf>
    <xf numFmtId="2" fontId="19" fillId="0" borderId="4" xfId="0" applyNumberFormat="1" applyFont="1" applyFill="1" applyBorder="1" applyAlignment="1">
      <alignment horizontal="right" vertical="top"/>
    </xf>
    <xf numFmtId="2" fontId="19" fillId="0" borderId="2" xfId="0" applyNumberFormat="1" applyFont="1" applyFill="1" applyBorder="1" applyAlignment="1">
      <alignment horizontal="right" vertical="top"/>
    </xf>
    <xf numFmtId="3" fontId="19" fillId="0" borderId="2" xfId="0" applyNumberFormat="1" applyFont="1" applyFill="1" applyBorder="1" applyAlignment="1">
      <alignment horizontal="right" vertical="top"/>
    </xf>
    <xf numFmtId="2" fontId="34" fillId="0" borderId="2" xfId="0" applyNumberFormat="1" applyFont="1" applyFill="1" applyBorder="1" applyAlignment="1">
      <alignment horizontal="right" vertical="top"/>
    </xf>
    <xf numFmtId="0" fontId="19" fillId="0" borderId="4" xfId="0" applyFont="1" applyFill="1" applyBorder="1" applyAlignment="1">
      <alignment horizontal="left" vertical="top" wrapText="1"/>
    </xf>
    <xf numFmtId="2" fontId="34" fillId="0" borderId="3" xfId="0" applyNumberFormat="1" applyFont="1" applyFill="1" applyBorder="1" applyAlignment="1">
      <alignment horizontal="right" vertical="top"/>
    </xf>
    <xf numFmtId="0" fontId="19" fillId="5" borderId="3" xfId="0" applyFont="1" applyFill="1" applyBorder="1" applyAlignment="1" applyProtection="1">
      <alignment horizontal="right" vertical="top"/>
      <protection locked="0"/>
    </xf>
    <xf numFmtId="0" fontId="19" fillId="5" borderId="2" xfId="0" applyFont="1" applyFill="1" applyBorder="1" applyAlignment="1" applyProtection="1">
      <alignment horizontal="right" vertical="top"/>
      <protection locked="0"/>
    </xf>
    <xf numFmtId="2" fontId="34" fillId="0" borderId="4" xfId="0" applyNumberFormat="1" applyFont="1" applyBorder="1" applyAlignment="1">
      <alignment horizontal="right" vertical="top"/>
    </xf>
    <xf numFmtId="0" fontId="19" fillId="0" borderId="4" xfId="0" applyFont="1" applyFill="1" applyBorder="1" applyAlignment="1">
      <alignment horizontal="left" vertical="top"/>
    </xf>
    <xf numFmtId="2" fontId="18" fillId="0" borderId="4" xfId="1" applyNumberFormat="1" applyFont="1" applyFill="1" applyBorder="1" applyAlignment="1" applyProtection="1">
      <alignment horizontal="right" vertical="top" wrapText="1"/>
    </xf>
    <xf numFmtId="2" fontId="18" fillId="0" borderId="2" xfId="1" applyNumberFormat="1" applyFont="1" applyFill="1" applyBorder="1" applyAlignment="1" applyProtection="1">
      <alignment horizontal="right" vertical="top" wrapText="1"/>
    </xf>
    <xf numFmtId="3" fontId="17" fillId="0" borderId="4" xfId="1" applyNumberFormat="1" applyFont="1" applyFill="1" applyBorder="1" applyAlignment="1" applyProtection="1">
      <alignment horizontal="right" vertical="top" wrapText="1"/>
    </xf>
    <xf numFmtId="3" fontId="17" fillId="0" borderId="2" xfId="1" applyNumberFormat="1" applyFont="1" applyFill="1" applyBorder="1" applyAlignment="1" applyProtection="1">
      <alignment horizontal="right" vertical="top" wrapText="1"/>
    </xf>
    <xf numFmtId="3" fontId="34" fillId="0" borderId="2" xfId="0" applyNumberFormat="1" applyFont="1" applyFill="1" applyBorder="1" applyAlignment="1" applyProtection="1">
      <alignment horizontal="right" vertical="top"/>
      <protection locked="0"/>
    </xf>
    <xf numFmtId="2" fontId="34" fillId="0" borderId="2" xfId="0" applyNumberFormat="1" applyFont="1" applyBorder="1" applyAlignment="1">
      <alignment horizontal="right" vertical="top"/>
    </xf>
    <xf numFmtId="2" fontId="19" fillId="0" borderId="3" xfId="0" applyNumberFormat="1" applyFont="1" applyFill="1" applyBorder="1" applyAlignment="1">
      <alignment horizontal="right" vertical="top"/>
    </xf>
    <xf numFmtId="0" fontId="17" fillId="0" borderId="4" xfId="1" applyNumberFormat="1" applyFont="1" applyFill="1" applyBorder="1" applyAlignment="1" applyProtection="1">
      <alignment horizontal="left" vertical="top" wrapText="1"/>
    </xf>
    <xf numFmtId="0" fontId="17" fillId="0" borderId="2" xfId="1" applyNumberFormat="1" applyFont="1" applyFill="1" applyBorder="1" applyAlignment="1" applyProtection="1">
      <alignment horizontal="left" vertical="top" wrapText="1"/>
    </xf>
    <xf numFmtId="3" fontId="19" fillId="0" borderId="4" xfId="0" applyNumberFormat="1" applyFont="1" applyBorder="1" applyAlignment="1">
      <alignment horizontal="right" vertical="top"/>
    </xf>
    <xf numFmtId="3" fontId="19" fillId="0" borderId="2" xfId="0" applyNumberFormat="1" applyFont="1" applyBorder="1" applyAlignment="1">
      <alignment horizontal="right" vertical="top"/>
    </xf>
    <xf numFmtId="164" fontId="34" fillId="0" borderId="4" xfId="0" applyNumberFormat="1" applyFont="1" applyFill="1" applyBorder="1" applyAlignment="1" applyProtection="1">
      <alignment horizontal="right" vertical="top"/>
      <protection locked="0"/>
    </xf>
    <xf numFmtId="164" fontId="34" fillId="0" borderId="2" xfId="0" applyNumberFormat="1" applyFont="1" applyFill="1" applyBorder="1" applyAlignment="1" applyProtection="1">
      <alignment horizontal="right" vertical="top"/>
      <protection locked="0"/>
    </xf>
    <xf numFmtId="2" fontId="34" fillId="0" borderId="4" xfId="0" applyNumberFormat="1" applyFont="1" applyBorder="1" applyAlignment="1" applyProtection="1">
      <alignment horizontal="right" vertical="top"/>
    </xf>
    <xf numFmtId="0" fontId="26" fillId="4" borderId="5" xfId="0" applyFont="1" applyFill="1" applyBorder="1" applyAlignment="1">
      <alignment horizontal="center" vertical="top" wrapText="1"/>
    </xf>
    <xf numFmtId="0" fontId="26" fillId="4" borderId="7" xfId="0" applyFont="1" applyFill="1" applyBorder="1" applyAlignment="1">
      <alignment horizontal="center" vertical="top" wrapText="1"/>
    </xf>
    <xf numFmtId="0" fontId="26" fillId="4" borderId="6" xfId="0" applyFont="1" applyFill="1" applyBorder="1" applyAlignment="1">
      <alignment horizontal="center" vertical="top" wrapText="1"/>
    </xf>
    <xf numFmtId="0" fontId="19" fillId="0" borderId="3" xfId="0" applyFont="1" applyFill="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xf>
    <xf numFmtId="0" fontId="18" fillId="0" borderId="3" xfId="1" applyFont="1" applyFill="1" applyBorder="1" applyAlignment="1" applyProtection="1">
      <alignment horizontal="center" vertical="top" wrapText="1"/>
    </xf>
    <xf numFmtId="0" fontId="18" fillId="0" borderId="4" xfId="1" applyFont="1" applyFill="1" applyBorder="1" applyAlignment="1" applyProtection="1">
      <alignment horizontal="center" vertical="top" wrapText="1"/>
    </xf>
    <xf numFmtId="0" fontId="18" fillId="0" borderId="2" xfId="1" applyFont="1" applyFill="1" applyBorder="1" applyAlignment="1" applyProtection="1">
      <alignment horizontal="center" vertical="top" wrapText="1"/>
    </xf>
    <xf numFmtId="0" fontId="19" fillId="0" borderId="3" xfId="0" applyFont="1" applyBorder="1" applyAlignment="1">
      <alignment horizontal="right" vertical="top"/>
    </xf>
    <xf numFmtId="2" fontId="34" fillId="0" borderId="3" xfId="0" applyNumberFormat="1" applyFont="1" applyBorder="1" applyAlignment="1">
      <alignment horizontal="right" vertical="top"/>
    </xf>
    <xf numFmtId="0" fontId="19" fillId="0" borderId="2" xfId="0" applyFont="1" applyFill="1" applyBorder="1" applyAlignment="1">
      <alignment horizontal="left" vertical="top" wrapText="1"/>
    </xf>
    <xf numFmtId="0" fontId="17" fillId="0" borderId="3" xfId="1" applyNumberFormat="1" applyFont="1" applyFill="1" applyBorder="1" applyAlignment="1" applyProtection="1">
      <alignment horizontal="center" vertical="top" wrapText="1"/>
    </xf>
    <xf numFmtId="0" fontId="17" fillId="0" borderId="2" xfId="1" applyNumberFormat="1" applyFont="1" applyFill="1" applyBorder="1" applyAlignment="1" applyProtection="1">
      <alignment horizontal="center" vertical="top" wrapText="1"/>
    </xf>
    <xf numFmtId="0" fontId="19" fillId="0" borderId="3" xfId="0" applyFont="1" applyFill="1" applyBorder="1" applyAlignment="1">
      <alignment horizontal="right" vertical="top"/>
    </xf>
    <xf numFmtId="0" fontId="19" fillId="0" borderId="2" xfId="0" applyFont="1" applyFill="1" applyBorder="1" applyAlignment="1">
      <alignment horizontal="right" vertical="top"/>
    </xf>
    <xf numFmtId="2" fontId="34" fillId="0" borderId="3" xfId="0" applyNumberFormat="1" applyFont="1" applyFill="1" applyBorder="1" applyAlignment="1" applyProtection="1">
      <alignment horizontal="right" vertical="top"/>
    </xf>
    <xf numFmtId="2" fontId="34" fillId="0" borderId="4" xfId="0" applyNumberFormat="1" applyFont="1" applyFill="1" applyBorder="1" applyAlignment="1" applyProtection="1">
      <alignment horizontal="right" vertical="top"/>
    </xf>
    <xf numFmtId="2" fontId="18" fillId="0" borderId="3" xfId="1" applyNumberFormat="1" applyFont="1" applyFill="1" applyBorder="1" applyAlignment="1" applyProtection="1">
      <alignment horizontal="center" vertical="top" wrapText="1"/>
    </xf>
    <xf numFmtId="2" fontId="18" fillId="0" borderId="4" xfId="1" applyNumberFormat="1" applyFont="1" applyFill="1" applyBorder="1" applyAlignment="1" applyProtection="1">
      <alignment horizontal="center" vertical="top" wrapText="1"/>
    </xf>
    <xf numFmtId="2" fontId="33" fillId="0" borderId="3" xfId="1" applyNumberFormat="1" applyFont="1" applyFill="1" applyBorder="1" applyAlignment="1" applyProtection="1">
      <alignment horizontal="center" vertical="top" wrapText="1"/>
    </xf>
    <xf numFmtId="2" fontId="33" fillId="0" borderId="4" xfId="1" applyNumberFormat="1" applyFont="1" applyFill="1" applyBorder="1" applyAlignment="1" applyProtection="1">
      <alignment horizontal="center" vertical="top" wrapText="1"/>
    </xf>
    <xf numFmtId="0" fontId="19" fillId="5" borderId="4" xfId="0" applyFont="1" applyFill="1" applyBorder="1" applyAlignment="1" applyProtection="1">
      <alignment horizontal="right" vertical="top"/>
      <protection locked="0"/>
    </xf>
    <xf numFmtId="2" fontId="34" fillId="0" borderId="4" xfId="0" quotePrefix="1" applyNumberFormat="1" applyFont="1" applyBorder="1" applyAlignment="1">
      <alignment horizontal="right" vertical="top"/>
    </xf>
    <xf numFmtId="2" fontId="33" fillId="0" borderId="3" xfId="1" applyNumberFormat="1" applyFont="1" applyFill="1" applyBorder="1" applyAlignment="1" applyProtection="1">
      <alignment horizontal="right" vertical="top" wrapText="1"/>
    </xf>
    <xf numFmtId="2" fontId="33" fillId="0" borderId="4" xfId="1" applyNumberFormat="1" applyFont="1" applyFill="1" applyBorder="1" applyAlignment="1" applyProtection="1">
      <alignment horizontal="right" vertical="top" wrapText="1"/>
    </xf>
    <xf numFmtId="0" fontId="19" fillId="0" borderId="4" xfId="0" applyNumberFormat="1" applyFont="1" applyBorder="1" applyAlignment="1">
      <alignment horizontal="center" vertical="top"/>
    </xf>
    <xf numFmtId="2" fontId="17" fillId="0" borderId="3" xfId="1" applyNumberFormat="1" applyFont="1" applyFill="1" applyBorder="1" applyAlignment="1" applyProtection="1">
      <alignment horizontal="right" vertical="top" wrapText="1"/>
    </xf>
    <xf numFmtId="2" fontId="17" fillId="0" borderId="4" xfId="1" applyNumberFormat="1" applyFont="1" applyFill="1" applyBorder="1" applyAlignment="1" applyProtection="1">
      <alignment horizontal="right" vertical="top" wrapText="1"/>
    </xf>
    <xf numFmtId="3" fontId="19" fillId="0" borderId="3" xfId="0" applyNumberFormat="1" applyFont="1" applyBorder="1" applyAlignment="1">
      <alignment horizontal="right" vertical="top"/>
    </xf>
    <xf numFmtId="0" fontId="19" fillId="0" borderId="4" xfId="0" applyFont="1" applyBorder="1" applyAlignment="1">
      <alignment horizontal="center" vertical="top"/>
    </xf>
    <xf numFmtId="0" fontId="19" fillId="0" borderId="2" xfId="0" applyFont="1" applyBorder="1" applyAlignment="1">
      <alignment horizontal="center" vertical="top"/>
    </xf>
    <xf numFmtId="0" fontId="19" fillId="0" borderId="3" xfId="0" applyFont="1" applyFill="1" applyBorder="1" applyAlignment="1">
      <alignment horizontal="left" vertical="top"/>
    </xf>
    <xf numFmtId="0" fontId="18" fillId="0" borderId="3" xfId="2" applyFont="1" applyFill="1" applyBorder="1" applyAlignment="1" applyProtection="1">
      <alignment horizontal="left" vertical="top" wrapText="1"/>
    </xf>
    <xf numFmtId="0" fontId="18" fillId="0" borderId="4" xfId="2" applyFont="1" applyFill="1" applyBorder="1" applyAlignment="1" applyProtection="1">
      <alignment horizontal="left" vertical="top" wrapText="1"/>
    </xf>
    <xf numFmtId="0" fontId="17" fillId="0" borderId="4" xfId="1" applyFont="1" applyFill="1" applyBorder="1" applyAlignment="1" applyProtection="1">
      <alignment horizontal="center" vertical="top" wrapText="1"/>
    </xf>
    <xf numFmtId="0" fontId="18" fillId="0" borderId="3" xfId="1" applyNumberFormat="1" applyFont="1" applyFill="1" applyBorder="1" applyAlignment="1" applyProtection="1">
      <alignment horizontal="left" vertical="top" wrapText="1"/>
    </xf>
    <xf numFmtId="0" fontId="18" fillId="0" borderId="2" xfId="1" applyNumberFormat="1" applyFont="1" applyFill="1" applyBorder="1" applyAlignment="1" applyProtection="1">
      <alignment horizontal="left" vertical="top" wrapText="1"/>
    </xf>
    <xf numFmtId="0" fontId="19" fillId="0" borderId="2" xfId="0" applyFont="1" applyBorder="1" applyAlignment="1">
      <alignment horizontal="left" vertical="top" wrapText="1"/>
    </xf>
    <xf numFmtId="3" fontId="24" fillId="0" borderId="0" xfId="0" applyNumberFormat="1" applyFont="1" applyFill="1" applyBorder="1" applyAlignment="1" applyProtection="1">
      <alignment horizontal="center" vertical="center" wrapText="1"/>
      <protection locked="0"/>
    </xf>
    <xf numFmtId="1" fontId="25" fillId="0" borderId="3" xfId="0" applyNumberFormat="1" applyFont="1" applyFill="1" applyBorder="1" applyAlignment="1">
      <alignment horizontal="center" vertical="top"/>
    </xf>
    <xf numFmtId="1" fontId="25" fillId="0" borderId="4" xfId="0" applyNumberFormat="1" applyFont="1" applyFill="1" applyBorder="1" applyAlignment="1">
      <alignment horizontal="center" vertical="top"/>
    </xf>
    <xf numFmtId="1" fontId="25" fillId="0" borderId="2" xfId="0" applyNumberFormat="1" applyFont="1" applyFill="1" applyBorder="1" applyAlignment="1">
      <alignment horizontal="center" vertical="top"/>
    </xf>
    <xf numFmtId="2" fontId="6" fillId="0" borderId="3" xfId="0" applyNumberFormat="1" applyFont="1" applyBorder="1" applyAlignment="1" applyProtection="1">
      <alignment horizontal="right" vertical="center" indent="1"/>
    </xf>
    <xf numFmtId="0" fontId="6" fillId="0" borderId="4" xfId="0" applyFont="1" applyBorder="1" applyAlignment="1" applyProtection="1">
      <alignment horizontal="right" vertical="center" indent="1"/>
    </xf>
    <xf numFmtId="0" fontId="6" fillId="0" borderId="2" xfId="0" applyFont="1" applyBorder="1" applyAlignment="1" applyProtection="1">
      <alignment horizontal="right" vertical="center" indent="1"/>
    </xf>
    <xf numFmtId="2" fontId="6" fillId="0" borderId="15" xfId="0" applyNumberFormat="1" applyFont="1" applyBorder="1" applyAlignment="1" applyProtection="1">
      <alignment horizontal="right" vertical="center" wrapText="1" indent="1"/>
    </xf>
    <xf numFmtId="0" fontId="6" fillId="0" borderId="8" xfId="0" applyFont="1" applyBorder="1" applyAlignment="1" applyProtection="1">
      <alignment horizontal="right" vertical="center" wrapText="1" indent="1"/>
    </xf>
    <xf numFmtId="0" fontId="26" fillId="4" borderId="5" xfId="0" applyFont="1" applyFill="1" applyBorder="1" applyAlignment="1" applyProtection="1">
      <alignment horizontal="center" vertical="top" wrapText="1"/>
    </xf>
    <xf numFmtId="0" fontId="26" fillId="4" borderId="6" xfId="0" applyFont="1" applyFill="1" applyBorder="1" applyAlignment="1" applyProtection="1">
      <alignment horizontal="center" vertical="top" wrapText="1"/>
    </xf>
    <xf numFmtId="2" fontId="6" fillId="0" borderId="24" xfId="0" applyNumberFormat="1" applyFont="1" applyBorder="1" applyAlignment="1" applyProtection="1">
      <alignment horizontal="right" vertical="center" indent="1"/>
    </xf>
    <xf numFmtId="0" fontId="25" fillId="0" borderId="24" xfId="0" applyFont="1" applyBorder="1" applyAlignment="1" applyProtection="1">
      <alignment horizontal="right" vertical="center"/>
    </xf>
    <xf numFmtId="0" fontId="6" fillId="0" borderId="24" xfId="0" applyFont="1" applyBorder="1" applyAlignment="1" applyProtection="1">
      <alignment horizontal="right" vertical="center" indent="1"/>
    </xf>
    <xf numFmtId="0" fontId="6" fillId="0" borderId="8" xfId="0" applyFont="1" applyBorder="1" applyAlignment="1" applyProtection="1">
      <alignment vertical="top" wrapText="1"/>
    </xf>
    <xf numFmtId="0" fontId="6" fillId="0" borderId="15" xfId="0" applyFont="1" applyBorder="1" applyAlignment="1" applyProtection="1">
      <alignment horizontal="left" vertical="top" wrapText="1"/>
    </xf>
    <xf numFmtId="0" fontId="6" fillId="0" borderId="8" xfId="0" applyFont="1" applyBorder="1" applyAlignment="1" applyProtection="1">
      <alignment horizontal="left" vertical="top" wrapText="1"/>
    </xf>
    <xf numFmtId="0" fontId="17" fillId="0" borderId="3" xfId="1" applyNumberFormat="1" applyFont="1" applyFill="1" applyBorder="1" applyAlignment="1" applyProtection="1">
      <alignment horizontal="left" vertical="top" wrapText="1"/>
    </xf>
    <xf numFmtId="2" fontId="34" fillId="8" borderId="3" xfId="0" applyNumberFormat="1" applyFont="1" applyFill="1" applyBorder="1" applyAlignment="1">
      <alignment horizontal="right" vertical="top" wrapText="1"/>
    </xf>
    <xf numFmtId="2" fontId="34" fillId="8" borderId="2" xfId="0" applyNumberFormat="1" applyFont="1" applyFill="1" applyBorder="1" applyAlignment="1">
      <alignment horizontal="right" vertical="top" wrapText="1"/>
    </xf>
    <xf numFmtId="2" fontId="34" fillId="8" borderId="4" xfId="0" applyNumberFormat="1" applyFont="1" applyFill="1" applyBorder="1" applyAlignment="1">
      <alignment horizontal="right" vertical="top"/>
    </xf>
    <xf numFmtId="2" fontId="34" fillId="8" borderId="2" xfId="0" applyNumberFormat="1" applyFont="1" applyFill="1" applyBorder="1" applyAlignment="1">
      <alignment horizontal="right" vertical="top"/>
    </xf>
    <xf numFmtId="2" fontId="43" fillId="8" borderId="3" xfId="1" applyNumberFormat="1" applyFont="1" applyFill="1" applyBorder="1" applyAlignment="1" applyProtection="1">
      <alignment horizontal="right" vertical="top" wrapText="1"/>
    </xf>
    <xf numFmtId="2" fontId="43" fillId="8" borderId="4" xfId="1" applyNumberFormat="1" applyFont="1" applyFill="1" applyBorder="1" applyAlignment="1" applyProtection="1">
      <alignment horizontal="right" vertical="top" wrapText="1"/>
    </xf>
    <xf numFmtId="2" fontId="34" fillId="8" borderId="4" xfId="0" applyNumberFormat="1" applyFont="1" applyFill="1" applyBorder="1" applyAlignment="1">
      <alignment horizontal="right" vertical="top" wrapText="1"/>
    </xf>
    <xf numFmtId="2" fontId="43" fillId="8" borderId="2" xfId="1" applyNumberFormat="1" applyFont="1" applyFill="1" applyBorder="1" applyAlignment="1" applyProtection="1">
      <alignment horizontal="right" vertical="top" wrapText="1"/>
    </xf>
    <xf numFmtId="2" fontId="33" fillId="8" borderId="4" xfId="1" applyNumberFormat="1" applyFont="1" applyFill="1" applyBorder="1" applyAlignment="1" applyProtection="1">
      <alignment horizontal="right" vertical="top" wrapText="1"/>
    </xf>
    <xf numFmtId="2" fontId="33" fillId="8" borderId="2" xfId="1" applyNumberFormat="1" applyFont="1" applyFill="1" applyBorder="1" applyAlignment="1" applyProtection="1">
      <alignment horizontal="right" vertical="top" wrapText="1"/>
    </xf>
    <xf numFmtId="2" fontId="33" fillId="8" borderId="3" xfId="1" applyNumberFormat="1" applyFont="1" applyFill="1" applyBorder="1" applyAlignment="1" applyProtection="1">
      <alignment horizontal="right" vertical="top" wrapText="1"/>
    </xf>
    <xf numFmtId="165" fontId="25" fillId="0" borderId="3" xfId="0" applyNumberFormat="1" applyFont="1" applyFill="1" applyBorder="1" applyAlignment="1">
      <alignment horizontal="right" vertical="top" wrapText="1"/>
    </xf>
    <xf numFmtId="165" fontId="25" fillId="0" borderId="2" xfId="0" applyNumberFormat="1" applyFont="1" applyFill="1" applyBorder="1" applyAlignment="1">
      <alignment horizontal="right" vertical="top" wrapText="1"/>
    </xf>
    <xf numFmtId="2" fontId="43" fillId="8" borderId="1" xfId="1" applyNumberFormat="1" applyFont="1" applyFill="1" applyBorder="1" applyAlignment="1" applyProtection="1">
      <alignment horizontal="right" vertical="top" wrapText="1"/>
    </xf>
    <xf numFmtId="165" fontId="44" fillId="0" borderId="3" xfId="1" applyNumberFormat="1" applyFont="1" applyFill="1" applyBorder="1" applyAlignment="1" applyProtection="1">
      <alignment horizontal="right" vertical="top" wrapText="1"/>
    </xf>
    <xf numFmtId="165" fontId="44" fillId="0" borderId="4" xfId="1" applyNumberFormat="1" applyFont="1" applyFill="1" applyBorder="1" applyAlignment="1" applyProtection="1">
      <alignment horizontal="right" vertical="top" wrapText="1"/>
    </xf>
    <xf numFmtId="165" fontId="44" fillId="0" borderId="2" xfId="1" applyNumberFormat="1" applyFont="1" applyFill="1" applyBorder="1" applyAlignment="1" applyProtection="1">
      <alignment horizontal="right" vertical="top" wrapText="1"/>
    </xf>
    <xf numFmtId="165" fontId="25" fillId="0" borderId="3" xfId="0" applyNumberFormat="1" applyFont="1" applyBorder="1" applyAlignment="1">
      <alignment horizontal="right" vertical="top" wrapText="1"/>
    </xf>
    <xf numFmtId="165" fontId="25" fillId="0" borderId="4" xfId="0" applyNumberFormat="1" applyFont="1" applyBorder="1" applyAlignment="1">
      <alignment horizontal="right" vertical="top"/>
    </xf>
    <xf numFmtId="165" fontId="25" fillId="0" borderId="2" xfId="0" applyNumberFormat="1" applyFont="1" applyBorder="1" applyAlignment="1">
      <alignment horizontal="right" vertical="top"/>
    </xf>
    <xf numFmtId="165" fontId="25" fillId="0" borderId="4" xfId="0" applyNumberFormat="1" applyFont="1" applyFill="1" applyBorder="1" applyAlignment="1">
      <alignment horizontal="right" vertical="top" wrapText="1"/>
    </xf>
    <xf numFmtId="165" fontId="16" fillId="0" borderId="3" xfId="1" applyNumberFormat="1" applyFont="1" applyFill="1" applyBorder="1" applyAlignment="1" applyProtection="1">
      <alignment horizontal="right" vertical="top" wrapText="1"/>
    </xf>
    <xf numFmtId="165" fontId="16" fillId="0" borderId="2" xfId="1" applyNumberFormat="1" applyFont="1" applyFill="1" applyBorder="1" applyAlignment="1" applyProtection="1">
      <alignment horizontal="right" vertical="top" wrapText="1"/>
    </xf>
    <xf numFmtId="165" fontId="44" fillId="0" borderId="1" xfId="1" applyNumberFormat="1" applyFont="1" applyFill="1" applyBorder="1" applyAlignment="1" applyProtection="1">
      <alignment horizontal="right" vertical="top" wrapText="1"/>
    </xf>
    <xf numFmtId="165" fontId="16" fillId="0" borderId="4" xfId="1" applyNumberFormat="1" applyFont="1" applyFill="1" applyBorder="1" applyAlignment="1" applyProtection="1">
      <alignment horizontal="right" vertical="top" wrapText="1"/>
    </xf>
    <xf numFmtId="0" fontId="19" fillId="0" borderId="4" xfId="0" applyFont="1" applyBorder="1" applyAlignment="1">
      <alignment horizontal="left" vertical="top" wrapText="1"/>
    </xf>
  </cellXfs>
  <cellStyles count="15">
    <cellStyle name="Erklärender Text 2" xfId="4"/>
    <cellStyle name="Komma 2 2" xfId="5"/>
    <cellStyle name="Standard" xfId="0" builtinId="0"/>
    <cellStyle name="Standard 10" xfId="3"/>
    <cellStyle name="Standard 2" xfId="1"/>
    <cellStyle name="Standard 2 2" xfId="6"/>
    <cellStyle name="Standard 3" xfId="7"/>
    <cellStyle name="Standard 4" xfId="8"/>
    <cellStyle name="Standard 5" xfId="9"/>
    <cellStyle name="Standard 6" xfId="10"/>
    <cellStyle name="Standard 7" xfId="2"/>
    <cellStyle name="Standard 7 2" xfId="11"/>
    <cellStyle name="Standard 8" xfId="12"/>
    <cellStyle name="Standard 9" xfId="13"/>
    <cellStyle name="Tabelle Zahl 2 8" xfId="14"/>
  </cellStyles>
  <dxfs count="407">
    <dxf>
      <fill>
        <patternFill>
          <bgColor theme="9" tint="0.79998168889431442"/>
        </patternFill>
      </fill>
    </dxf>
    <dxf>
      <fill>
        <patternFill>
          <bgColor theme="9" tint="0.79998168889431442"/>
        </patternFill>
      </fill>
    </dxf>
    <dxf>
      <fill>
        <patternFill>
          <bgColor theme="9" tint="0.39994506668294322"/>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2" tint="-0.24994659260841701"/>
      </font>
    </dxf>
    <dxf>
      <font>
        <color theme="2" tint="-0.24994659260841701"/>
      </font>
    </dxf>
    <dxf>
      <font>
        <color theme="2" tint="-0.24994659260841701"/>
      </font>
    </dxf>
    <dxf>
      <font>
        <color theme="0"/>
      </font>
    </dxf>
    <dxf>
      <font>
        <color theme="0" tint="-0.14996795556505021"/>
      </font>
    </dxf>
    <dxf>
      <fill>
        <patternFill>
          <bgColor rgb="FFA9D08E"/>
        </patternFill>
      </fill>
    </dxf>
    <dxf>
      <font>
        <color theme="0"/>
      </font>
    </dxf>
    <dxf>
      <fill>
        <patternFill>
          <bgColor theme="9" tint="0.79998168889431442"/>
        </patternFill>
      </fill>
    </dxf>
    <dxf>
      <fill>
        <patternFill patternType="none">
          <bgColor auto="1"/>
        </patternFill>
      </fill>
    </dxf>
    <dxf>
      <fill>
        <patternFill patternType="none">
          <bgColor auto="1"/>
        </patternFill>
      </fill>
    </dxf>
    <dxf>
      <font>
        <color theme="0"/>
      </font>
    </dxf>
    <dxf>
      <font>
        <color theme="0"/>
      </font>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ont>
        <color theme="2" tint="-0.24994659260841701"/>
      </font>
    </dxf>
    <dxf>
      <fill>
        <patternFill patternType="none">
          <bgColor auto="1"/>
        </patternFill>
      </fill>
    </dxf>
    <dxf>
      <font>
        <color theme="0"/>
      </font>
    </dxf>
    <dxf>
      <font>
        <color theme="0"/>
      </font>
    </dxf>
    <dxf>
      <fill>
        <patternFill patternType="none">
          <bgColor auto="1"/>
        </patternFill>
      </fill>
    </dxf>
    <dxf>
      <font>
        <color theme="0"/>
      </font>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ont>
        <color theme="0"/>
      </font>
    </dxf>
    <dxf>
      <fill>
        <patternFill patternType="none">
          <bgColor auto="1"/>
        </patternFill>
      </fill>
    </dxf>
    <dxf>
      <font>
        <color theme="0"/>
      </font>
    </dxf>
    <dxf>
      <font>
        <color theme="0"/>
      </font>
    </dxf>
    <dxf>
      <fill>
        <patternFill patternType="none">
          <bgColor auto="1"/>
        </patternFill>
      </fill>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ont>
        <color theme="0"/>
      </font>
    </dxf>
    <dxf>
      <fill>
        <patternFill patternType="none">
          <bgColor auto="1"/>
        </patternFill>
      </fill>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patternType="none">
          <bgColor auto="1"/>
        </patternFill>
      </fill>
    </dxf>
    <dxf>
      <font>
        <color theme="0"/>
      </font>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tint="-0.14996795556505021"/>
      </font>
    </dxf>
    <dxf>
      <fill>
        <patternFill>
          <bgColor theme="9" tint="0.39994506668294322"/>
        </patternFill>
      </fill>
    </dxf>
    <dxf>
      <fill>
        <patternFill>
          <bgColor theme="9" tint="0.79998168889431442"/>
        </patternFill>
      </fill>
    </dxf>
    <dxf>
      <font>
        <color theme="0" tint="-0.14996795556505021"/>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39994506668294322"/>
        </patternFill>
      </fill>
    </dxf>
    <dxf>
      <fill>
        <patternFill>
          <bgColor theme="9" tint="0.39994506668294322"/>
        </patternFill>
      </fill>
    </dxf>
    <dxf>
      <font>
        <color theme="0"/>
      </font>
    </dxf>
    <dxf>
      <font>
        <color theme="0"/>
      </font>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font>
    </dxf>
    <dxf>
      <font>
        <color theme="0"/>
      </font>
    </dxf>
    <dxf>
      <font>
        <color theme="2" tint="-0.24994659260841701"/>
      </font>
    </dxf>
    <dxf>
      <font>
        <color theme="0"/>
      </font>
    </dxf>
    <dxf>
      <fill>
        <patternFill>
          <bgColor theme="7" tint="0.59996337778862885"/>
        </patternFill>
      </fill>
    </dxf>
    <dxf>
      <fill>
        <patternFill>
          <bgColor theme="5" tint="0.39994506668294322"/>
        </patternFill>
      </fill>
    </dxf>
    <dxf>
      <fill>
        <patternFill>
          <bgColor theme="7" tint="0.59996337778862885"/>
        </patternFill>
      </fill>
    </dxf>
    <dxf>
      <fill>
        <patternFill>
          <bgColor theme="5" tint="0.39994506668294322"/>
        </patternFill>
      </fill>
    </dxf>
    <dxf>
      <fill>
        <patternFill>
          <bgColor theme="0"/>
        </patternFill>
      </fill>
    </dxf>
    <dxf>
      <fill>
        <patternFill>
          <bgColor rgb="FF92D050"/>
        </patternFill>
      </fill>
    </dxf>
    <dxf>
      <fill>
        <patternFill>
          <bgColor theme="9" tint="0.39994506668294322"/>
        </patternFill>
      </fill>
    </dxf>
    <dxf>
      <fill>
        <patternFill>
          <bgColor theme="9" tint="0.39994506668294322"/>
        </patternFill>
      </fill>
    </dxf>
    <dxf>
      <fill>
        <patternFill>
          <bgColor theme="9" tint="0.79998168889431442"/>
        </patternFill>
      </fill>
    </dxf>
    <dxf>
      <fill>
        <patternFill>
          <bgColor rgb="FFFF0000"/>
        </patternFill>
      </fill>
    </dxf>
    <dxf>
      <fill>
        <patternFill>
          <bgColor rgb="FFFF0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patternType="none">
          <bgColor auto="1"/>
        </patternFill>
      </fill>
    </dxf>
    <dxf>
      <fill>
        <patternFill patternType="none">
          <bgColor auto="1"/>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EAEAEA"/>
      <color rgb="FFE2EFDA"/>
      <color rgb="FFA9D08E"/>
      <color rgb="FF92D050"/>
      <color rgb="FF00CC00"/>
      <color rgb="FF00513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530597</xdr:colOff>
      <xdr:row>1</xdr:row>
      <xdr:rowOff>100853</xdr:rowOff>
    </xdr:from>
    <xdr:to>
      <xdr:col>15</xdr:col>
      <xdr:colOff>610814</xdr:colOff>
      <xdr:row>3</xdr:row>
      <xdr:rowOff>285003</xdr:rowOff>
    </xdr:to>
    <xdr:pic>
      <xdr:nvPicPr>
        <xdr:cNvPr id="3" name="Picture 9" descr="WE_001_O_RGB_1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3772" y="158003"/>
          <a:ext cx="3280617"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361950</xdr:colOff>
      <xdr:row>1</xdr:row>
      <xdr:rowOff>172569</xdr:rowOff>
    </xdr:from>
    <xdr:to>
      <xdr:col>10</xdr:col>
      <xdr:colOff>946991</xdr:colOff>
      <xdr:row>3</xdr:row>
      <xdr:rowOff>261469</xdr:rowOff>
    </xdr:to>
    <xdr:pic>
      <xdr:nvPicPr>
        <xdr:cNvPr id="2" name="Picture 9" descr="WE_001_O_RGB_1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5375" y="229719"/>
          <a:ext cx="2623391"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361950</xdr:colOff>
      <xdr:row>1</xdr:row>
      <xdr:rowOff>172569</xdr:rowOff>
    </xdr:from>
    <xdr:to>
      <xdr:col>10</xdr:col>
      <xdr:colOff>946991</xdr:colOff>
      <xdr:row>3</xdr:row>
      <xdr:rowOff>261469</xdr:rowOff>
    </xdr:to>
    <xdr:pic>
      <xdr:nvPicPr>
        <xdr:cNvPr id="3" name="Picture 9" descr="WE_001_O_RGB_1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15375" y="229719"/>
          <a:ext cx="2623391"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393885</xdr:colOff>
      <xdr:row>1</xdr:row>
      <xdr:rowOff>134469</xdr:rowOff>
    </xdr:from>
    <xdr:to>
      <xdr:col>16</xdr:col>
      <xdr:colOff>731276</xdr:colOff>
      <xdr:row>3</xdr:row>
      <xdr:rowOff>223369</xdr:rowOff>
    </xdr:to>
    <xdr:pic>
      <xdr:nvPicPr>
        <xdr:cNvPr id="7" name="Picture 9" descr="WE_001_O_RGB_15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9360" y="191619"/>
          <a:ext cx="2623391"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12</xdr:col>
      <xdr:colOff>12133</xdr:colOff>
      <xdr:row>0</xdr:row>
      <xdr:rowOff>6162</xdr:rowOff>
    </xdr:from>
    <xdr:ext cx="7353300" cy="2363468"/>
    <xdr:sp macro="" textlink="">
      <xdr:nvSpPr>
        <xdr:cNvPr id="4" name="Textfeld 3"/>
        <xdr:cNvSpPr txBox="1"/>
      </xdr:nvSpPr>
      <xdr:spPr>
        <a:xfrm>
          <a:off x="8775133" y="6162"/>
          <a:ext cx="7353300" cy="23634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u="sng">
              <a:latin typeface="Arial" panose="020B0604020202020204" pitchFamily="34" charset="0"/>
              <a:cs typeface="Arial" panose="020B0604020202020204" pitchFamily="34" charset="0"/>
            </a:rPr>
            <a:t>Hier können Sie die IST VZÄ wie folgt ermitteln:</a:t>
          </a:r>
        </a:p>
        <a:p>
          <a:r>
            <a:rPr lang="de-DE" sz="1100">
              <a:latin typeface="Arial" panose="020B0604020202020204" pitchFamily="34" charset="0"/>
              <a:cs typeface="Arial" panose="020B0604020202020204" pitchFamily="34" charset="0"/>
            </a:rPr>
            <a:t>1. Tragen Sie in Zeile 12 und 13 die jeweiligen</a:t>
          </a:r>
          <a:r>
            <a:rPr lang="de-DE" sz="1100" baseline="0">
              <a:latin typeface="Arial" panose="020B0604020202020204" pitchFamily="34" charset="0"/>
              <a:cs typeface="Arial" panose="020B0604020202020204" pitchFamily="34" charset="0"/>
            </a:rPr>
            <a:t> VZÄ für jeden Mitarbeiter ein.</a:t>
          </a:r>
          <a:endParaRPr lang="de-DE" sz="1100">
            <a:latin typeface="Arial" panose="020B0604020202020204" pitchFamily="34" charset="0"/>
            <a:cs typeface="Arial" panose="020B0604020202020204" pitchFamily="34" charset="0"/>
          </a:endParaRPr>
        </a:p>
        <a:p>
          <a:r>
            <a:rPr lang="de-DE" sz="1100">
              <a:latin typeface="Arial" panose="020B0604020202020204" pitchFamily="34" charset="0"/>
              <a:cs typeface="Arial" panose="020B0604020202020204" pitchFamily="34" charset="0"/>
            </a:rPr>
            <a:t>2. Teilen</a:t>
          </a:r>
          <a:r>
            <a:rPr lang="de-DE" sz="1100" baseline="0">
              <a:latin typeface="Arial" panose="020B0604020202020204" pitchFamily="34" charset="0"/>
              <a:cs typeface="Arial" panose="020B0604020202020204" pitchFamily="34" charset="0"/>
            </a:rPr>
            <a:t> Sie für jeden Mitarbeiter die anteiligen VZÄ auf die Aufgaben auf.</a:t>
          </a:r>
        </a:p>
        <a:p>
          <a:r>
            <a:rPr lang="de-DE" sz="1100" baseline="0">
              <a:latin typeface="Arial" panose="020B0604020202020204" pitchFamily="34" charset="0"/>
              <a:cs typeface="Arial" panose="020B0604020202020204" pitchFamily="34" charset="0"/>
            </a:rPr>
            <a:t>    </a:t>
          </a:r>
          <a:r>
            <a:rPr lang="de-DE" sz="1100" u="sng" baseline="0">
              <a:latin typeface="Arial" panose="020B0604020202020204" pitchFamily="34" charset="0"/>
              <a:cs typeface="Arial" panose="020B0604020202020204" pitchFamily="34" charset="0"/>
            </a:rPr>
            <a:t>Beispiel</a:t>
          </a:r>
          <a:r>
            <a:rPr lang="de-DE" sz="1100" baseline="0">
              <a:latin typeface="Arial" panose="020B0604020202020204" pitchFamily="34" charset="0"/>
              <a:cs typeface="Arial" panose="020B0604020202020204" pitchFamily="34" charset="0"/>
            </a:rPr>
            <a:t>:      </a:t>
          </a:r>
        </a:p>
        <a:p>
          <a:r>
            <a:rPr lang="de-DE" sz="1100" baseline="0">
              <a:latin typeface="Arial" panose="020B0604020202020204" pitchFamily="34" charset="0"/>
              <a:cs typeface="Arial" panose="020B0604020202020204" pitchFamily="34" charset="0"/>
            </a:rPr>
            <a:t>    MA1 ist  im Umfang 0,75 VZÄ beschäftigt, davon mit  0,5 VZÄ im Bauhof als Vorarbeiter/Koordinator (Aufg. 70.1), </a:t>
          </a:r>
        </a:p>
        <a:p>
          <a:r>
            <a:rPr lang="de-DE" sz="1100" baseline="0">
              <a:latin typeface="Arial" panose="020B0604020202020204" pitchFamily="34" charset="0"/>
              <a:cs typeface="Arial" panose="020B0604020202020204" pitchFamily="34" charset="0"/>
            </a:rPr>
            <a:t>    zu 0,15 VZÄ bei der Instandhaltung von Gebäuden (Aufg. 70.8) und zu 0,1 VZÄ im Brandschutz (Aufg. 34.1).</a:t>
          </a:r>
        </a:p>
        <a:p>
          <a:r>
            <a:rPr lang="de-DE" sz="1100" baseline="0">
              <a:latin typeface="Arial" panose="020B0604020202020204" pitchFamily="34" charset="0"/>
              <a:cs typeface="Arial" panose="020B0604020202020204" pitchFamily="34" charset="0"/>
            </a:rPr>
            <a:t>    Die Werte 0,5 / 0,15 / 0,1 sind in der Spalte MA1 bei den entsprechenden Aufgaben einzutragen.</a:t>
          </a:r>
        </a:p>
        <a:p>
          <a:r>
            <a:rPr lang="de-DE" sz="1100" baseline="0">
              <a:latin typeface="Arial" panose="020B0604020202020204" pitchFamily="34" charset="0"/>
              <a:cs typeface="Arial" panose="020B0604020202020204" pitchFamily="34" charset="0"/>
            </a:rPr>
            <a:t>3. In Zeile 157 wird geprüft, ob alle VZÄ-Anteile vollständig verteilt wurden. Das ist dann der Fall, wenn die </a:t>
          </a:r>
        </a:p>
        <a:p>
          <a:r>
            <a:rPr lang="de-DE" sz="1100" baseline="0">
              <a:latin typeface="Arial" panose="020B0604020202020204" pitchFamily="34" charset="0"/>
              <a:cs typeface="Arial" panose="020B0604020202020204" pitchFamily="34" charset="0"/>
            </a:rPr>
            <a:t>    Summen in Zeile 12 und Zeile 156 übereinstimmen.</a:t>
          </a:r>
        </a:p>
        <a:p>
          <a:r>
            <a:rPr lang="de-DE" sz="1100" baseline="0">
              <a:latin typeface="Arial" panose="020B0604020202020204" pitchFamily="34" charset="0"/>
              <a:cs typeface="Arial" panose="020B0604020202020204" pitchFamily="34" charset="0"/>
            </a:rPr>
            <a:t>4. Wenn alle Mitarbeiter eingetragen wurden, übernehmen Sie bitte </a:t>
          </a:r>
          <a:r>
            <a:rPr lang="de-DE" sz="1100" b="1" baseline="0">
              <a:latin typeface="Arial" panose="020B0604020202020204" pitchFamily="34" charset="0"/>
              <a:cs typeface="Arial" panose="020B0604020202020204" pitchFamily="34" charset="0"/>
            </a:rPr>
            <a:t>manuell</a:t>
          </a:r>
          <a:r>
            <a:rPr lang="de-DE" sz="1100" baseline="0">
              <a:latin typeface="Arial" panose="020B0604020202020204" pitchFamily="34" charset="0"/>
              <a:cs typeface="Arial" panose="020B0604020202020204" pitchFamily="34" charset="0"/>
            </a:rPr>
            <a:t> die Werte aus Spalte E in das Blatt </a:t>
          </a:r>
        </a:p>
        <a:p>
          <a:r>
            <a:rPr lang="de-DE" sz="1100" baseline="0">
              <a:latin typeface="Arial" panose="020B0604020202020204" pitchFamily="34" charset="0"/>
              <a:cs typeface="Arial" panose="020B0604020202020204" pitchFamily="34" charset="0"/>
            </a:rPr>
            <a:t>    'Org 5-10 TEW' =&gt; dort in die Spalte N (VZÄ Ist). Da die Hilfstabelle nicht pflichtig anzuwenden ist, wurde auf   </a:t>
          </a:r>
        </a:p>
        <a:p>
          <a:r>
            <a:rPr lang="de-DE" sz="1100" baseline="0">
              <a:latin typeface="Arial" panose="020B0604020202020204" pitchFamily="34" charset="0"/>
              <a:cs typeface="Arial" panose="020B0604020202020204" pitchFamily="34" charset="0"/>
            </a:rPr>
            <a:t>    eine Formelverknüpfung verzichtet.</a:t>
          </a:r>
        </a:p>
        <a:p>
          <a:r>
            <a:rPr lang="de-DE" sz="1100" b="1" baseline="0">
              <a:solidFill>
                <a:srgbClr val="FF0000"/>
              </a:solidFill>
              <a:latin typeface="Arial" panose="020B0604020202020204" pitchFamily="34" charset="0"/>
              <a:cs typeface="Arial" panose="020B0604020202020204" pitchFamily="34" charset="0"/>
            </a:rPr>
            <a:t>HINWEIS</a:t>
          </a:r>
          <a:r>
            <a:rPr lang="de-DE" sz="1100" baseline="0">
              <a:latin typeface="Arial" panose="020B0604020202020204" pitchFamily="34" charset="0"/>
              <a:cs typeface="Arial" panose="020B0604020202020204" pitchFamily="34" charset="0"/>
            </a:rPr>
            <a:t>: </a:t>
          </a:r>
          <a:r>
            <a:rPr lang="de-DE" sz="1100" b="1" baseline="0">
              <a:latin typeface="Arial" panose="020B0604020202020204" pitchFamily="34" charset="0"/>
              <a:cs typeface="Arial" panose="020B0604020202020204" pitchFamily="34" charset="0"/>
            </a:rPr>
            <a:t>Bei einer Mitarbeiterzahl von mehr als 70 müssen Sie weitere Spalten hinzufügen und </a:t>
          </a:r>
        </a:p>
        <a:p>
          <a:r>
            <a:rPr lang="de-DE" sz="1100" b="1" baseline="0">
              <a:latin typeface="Arial" panose="020B0604020202020204" pitchFamily="34" charset="0"/>
              <a:cs typeface="Arial" panose="020B0604020202020204" pitchFamily="34" charset="0"/>
            </a:rPr>
            <a:t>die  Formeln in Spalte E ("Summe VZÄ")  sowie in Zeile 156 und 157 entsprechend anpassen.</a:t>
          </a:r>
          <a:endParaRPr lang="de-DE" sz="1100" b="1">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5132"/>
    <pageSetUpPr fitToPage="1"/>
  </sheetPr>
  <dimension ref="A1:Q196"/>
  <sheetViews>
    <sheetView showGridLines="0" zoomScaleNormal="100" workbookViewId="0">
      <pane xSplit="5" ySplit="13" topLeftCell="F14" activePane="bottomRight" state="frozen"/>
      <selection pane="topRight" activeCell="F1" sqref="F1"/>
      <selection pane="bottomLeft" activeCell="A14" sqref="A14"/>
      <selection pane="bottomRight" activeCell="K15" sqref="K15"/>
    </sheetView>
  </sheetViews>
  <sheetFormatPr baseColWidth="10" defaultColWidth="9.140625" defaultRowHeight="12.75" x14ac:dyDescent="0.25"/>
  <cols>
    <col min="1" max="1" width="0.28515625" style="25" customWidth="1"/>
    <col min="2" max="2" width="5.7109375" style="115" customWidth="1"/>
    <col min="3" max="3" width="15.7109375" style="116" customWidth="1"/>
    <col min="4" max="4" width="20.5703125" style="25" customWidth="1"/>
    <col min="5" max="5" width="23.7109375" style="25" customWidth="1"/>
    <col min="6" max="6" width="60.7109375" style="116" customWidth="1"/>
    <col min="7" max="7" width="25.7109375" style="116" customWidth="1"/>
    <col min="8" max="8" width="5" style="25" hidden="1" customWidth="1"/>
    <col min="9" max="10" width="7.28515625" style="117" hidden="1" customWidth="1"/>
    <col min="11" max="11" width="15.5703125" style="117" customWidth="1"/>
    <col min="12" max="12" width="11.7109375" style="173" customWidth="1"/>
    <col min="13" max="13" width="12.7109375" style="174" bestFit="1" customWidth="1"/>
    <col min="14" max="14" width="9.7109375" style="174" bestFit="1" customWidth="1"/>
    <col min="15" max="15" width="13.85546875" style="117" bestFit="1" customWidth="1"/>
    <col min="16" max="16" width="14.5703125" style="177" bestFit="1" customWidth="1"/>
    <col min="17" max="17" width="30.7109375" style="299" customWidth="1"/>
    <col min="18" max="16384" width="9.140625" style="25"/>
  </cols>
  <sheetData>
    <row r="1" spans="1:17" s="15" customFormat="1" ht="5.0999999999999996" customHeight="1" x14ac:dyDescent="0.2">
      <c r="A1" s="198"/>
      <c r="B1" s="199"/>
      <c r="C1" s="200"/>
      <c r="D1" s="198"/>
      <c r="E1" s="198"/>
      <c r="F1" s="200"/>
      <c r="G1" s="200"/>
      <c r="H1" s="201"/>
      <c r="I1" s="202"/>
      <c r="J1" s="202"/>
      <c r="K1" s="202"/>
      <c r="L1" s="203"/>
      <c r="M1" s="204"/>
      <c r="N1" s="204"/>
      <c r="O1" s="202"/>
      <c r="P1" s="205"/>
      <c r="Q1" s="289"/>
    </row>
    <row r="2" spans="1:17" s="15" customFormat="1" ht="24.95" customHeight="1" x14ac:dyDescent="0.2">
      <c r="B2" s="191" t="s">
        <v>447</v>
      </c>
      <c r="C2" s="20"/>
      <c r="D2" s="20"/>
      <c r="E2" s="20"/>
      <c r="F2" s="20"/>
      <c r="G2" s="20"/>
      <c r="H2" s="20"/>
      <c r="I2" s="20"/>
      <c r="J2" s="20"/>
      <c r="K2" s="20"/>
      <c r="L2" s="154"/>
      <c r="M2" s="284"/>
      <c r="N2" s="152"/>
      <c r="O2" s="19"/>
      <c r="P2" s="154"/>
      <c r="Q2" s="290"/>
    </row>
    <row r="3" spans="1:17" s="15" customFormat="1" ht="3.75" customHeight="1" x14ac:dyDescent="0.2">
      <c r="B3" s="16"/>
      <c r="C3" s="17"/>
      <c r="F3" s="17"/>
      <c r="G3" s="17"/>
      <c r="H3" s="18"/>
      <c r="I3" s="19"/>
      <c r="J3" s="19"/>
      <c r="K3" s="19"/>
      <c r="L3" s="153"/>
      <c r="M3" s="152"/>
      <c r="N3" s="152"/>
      <c r="O3" s="19"/>
      <c r="P3" s="175"/>
      <c r="Q3" s="291"/>
    </row>
    <row r="4" spans="1:17" s="15" customFormat="1" ht="24.95" customHeight="1" x14ac:dyDescent="0.2">
      <c r="B4" s="191" t="s">
        <v>446</v>
      </c>
      <c r="D4" s="126"/>
      <c r="E4" s="126"/>
      <c r="F4" s="17"/>
      <c r="G4" s="17"/>
      <c r="H4" s="18"/>
      <c r="I4" s="19"/>
      <c r="J4" s="19"/>
      <c r="K4" s="19"/>
      <c r="L4" s="153"/>
      <c r="M4" s="152"/>
      <c r="N4" s="152"/>
      <c r="O4" s="19"/>
      <c r="P4" s="175"/>
      <c r="Q4" s="291"/>
    </row>
    <row r="5" spans="1:17" s="15" customFormat="1" ht="5.0999999999999996" customHeight="1" x14ac:dyDescent="0.2">
      <c r="A5" s="198"/>
      <c r="B5" s="199"/>
      <c r="C5" s="200"/>
      <c r="D5" s="198"/>
      <c r="E5" s="198"/>
      <c r="F5" s="200"/>
      <c r="G5" s="200"/>
      <c r="H5" s="201"/>
      <c r="I5" s="202"/>
      <c r="J5" s="202"/>
      <c r="K5" s="202"/>
      <c r="L5" s="203"/>
      <c r="M5" s="204"/>
      <c r="N5" s="204"/>
      <c r="O5" s="202"/>
      <c r="P5" s="205"/>
      <c r="Q5" s="289"/>
    </row>
    <row r="6" spans="1:17" s="262" customFormat="1" ht="5.0999999999999996" customHeight="1" x14ac:dyDescent="0.2">
      <c r="B6" s="263"/>
      <c r="C6" s="264"/>
      <c r="F6" s="264"/>
      <c r="G6" s="264"/>
      <c r="H6" s="265"/>
      <c r="I6" s="266"/>
      <c r="J6" s="266"/>
      <c r="K6" s="266"/>
      <c r="L6" s="267"/>
      <c r="M6" s="268"/>
      <c r="N6" s="268"/>
      <c r="O6" s="266"/>
      <c r="P6" s="269"/>
      <c r="Q6" s="292"/>
    </row>
    <row r="7" spans="1:17" s="15" customFormat="1" ht="27" customHeight="1" x14ac:dyDescent="0.2">
      <c r="B7" s="487" t="s">
        <v>343</v>
      </c>
      <c r="C7" s="487"/>
      <c r="D7" s="495"/>
      <c r="E7" s="495"/>
      <c r="F7" s="195" t="s">
        <v>448</v>
      </c>
      <c r="G7" s="17"/>
      <c r="H7" s="21"/>
      <c r="I7" s="22"/>
      <c r="J7" s="23"/>
      <c r="K7" s="253"/>
      <c r="L7" s="253"/>
      <c r="M7" s="281"/>
      <c r="N7" s="281"/>
      <c r="O7" s="281"/>
      <c r="P7" s="307" t="s">
        <v>506</v>
      </c>
      <c r="Q7" s="291"/>
    </row>
    <row r="8" spans="1:17" s="15" customFormat="1" ht="8.1" customHeight="1" x14ac:dyDescent="0.2">
      <c r="B8" s="16"/>
      <c r="C8" s="17"/>
      <c r="H8" s="21"/>
      <c r="I8" s="22"/>
      <c r="J8" s="23"/>
      <c r="K8" s="23"/>
      <c r="L8" s="254"/>
      <c r="M8" s="255"/>
      <c r="N8" s="255"/>
      <c r="O8" s="23"/>
      <c r="P8" s="197"/>
      <c r="Q8" s="291"/>
    </row>
    <row r="9" spans="1:17" s="15" customFormat="1" ht="27" customHeight="1" x14ac:dyDescent="0.2">
      <c r="B9" s="487" t="s">
        <v>276</v>
      </c>
      <c r="C9" s="488"/>
      <c r="D9" s="300"/>
      <c r="E9" s="127" t="str">
        <f>IF(D9="",("Einwohnerzahl muss angegeben werden!"),(""))</f>
        <v>Einwohnerzahl muss angegeben werden!</v>
      </c>
      <c r="H9" s="21"/>
      <c r="I9" s="22"/>
      <c r="J9" s="23"/>
      <c r="K9" s="257"/>
      <c r="L9" s="256"/>
      <c r="M9" s="494"/>
      <c r="N9" s="494"/>
      <c r="O9" s="285"/>
      <c r="P9" s="308" t="s">
        <v>507</v>
      </c>
      <c r="Q9" s="291"/>
    </row>
    <row r="10" spans="1:17" s="15" customFormat="1" ht="8.1" customHeight="1" x14ac:dyDescent="0.2">
      <c r="B10" s="16"/>
      <c r="C10" s="17"/>
      <c r="D10" s="271"/>
      <c r="H10" s="21"/>
      <c r="I10" s="22"/>
      <c r="J10" s="23"/>
      <c r="K10" s="260"/>
      <c r="L10" s="258"/>
      <c r="M10" s="259"/>
      <c r="N10" s="259"/>
      <c r="O10" s="260"/>
      <c r="P10" s="176"/>
      <c r="Q10" s="291"/>
    </row>
    <row r="11" spans="1:17" s="15" customFormat="1" ht="27" customHeight="1" x14ac:dyDescent="0.2">
      <c r="B11" s="487" t="s">
        <v>284</v>
      </c>
      <c r="C11" s="488"/>
      <c r="D11" s="272"/>
      <c r="E11" s="127" t="str">
        <f>IF(D11="",("Angabe ja/nein bitte auswählen!"),(""))</f>
        <v>Angabe ja/nein bitte auswählen!</v>
      </c>
      <c r="F11" s="270" t="s">
        <v>273</v>
      </c>
      <c r="G11" s="446">
        <v>1640</v>
      </c>
      <c r="H11" s="21"/>
      <c r="I11" s="22"/>
      <c r="J11" s="23"/>
      <c r="K11" s="261"/>
      <c r="L11" s="572" t="s">
        <v>621</v>
      </c>
      <c r="M11" s="572"/>
      <c r="N11" s="572"/>
      <c r="O11" s="282"/>
      <c r="P11" s="309" t="s">
        <v>508</v>
      </c>
      <c r="Q11" s="291"/>
    </row>
    <row r="12" spans="1:17" s="15" customFormat="1" ht="7.5" customHeight="1" x14ac:dyDescent="0.2">
      <c r="B12" s="16"/>
      <c r="C12" s="17"/>
      <c r="F12" s="17"/>
      <c r="G12" s="17"/>
      <c r="H12" s="18"/>
      <c r="I12" s="19"/>
      <c r="J12" s="19"/>
      <c r="K12" s="19"/>
      <c r="L12" s="155"/>
      <c r="M12" s="24"/>
      <c r="N12" s="24"/>
      <c r="O12" s="19"/>
      <c r="P12" s="175"/>
      <c r="Q12" s="291"/>
    </row>
    <row r="13" spans="1:17" s="121" customFormat="1" ht="38.25" x14ac:dyDescent="0.25">
      <c r="B13" s="118" t="s">
        <v>275</v>
      </c>
      <c r="C13" s="122" t="s">
        <v>345</v>
      </c>
      <c r="D13" s="123" t="s">
        <v>0</v>
      </c>
      <c r="E13" s="122" t="s">
        <v>480</v>
      </c>
      <c r="F13" s="122" t="s">
        <v>340</v>
      </c>
      <c r="G13" s="122" t="s">
        <v>481</v>
      </c>
      <c r="H13" s="533" t="s">
        <v>189</v>
      </c>
      <c r="I13" s="534"/>
      <c r="J13" s="535"/>
      <c r="K13" s="125" t="s">
        <v>479</v>
      </c>
      <c r="L13" s="124" t="s">
        <v>341</v>
      </c>
      <c r="M13" s="120" t="s">
        <v>371</v>
      </c>
      <c r="N13" s="120" t="s">
        <v>342</v>
      </c>
      <c r="O13" s="122" t="s">
        <v>344</v>
      </c>
      <c r="P13" s="122" t="s">
        <v>661</v>
      </c>
      <c r="Q13" s="209" t="s">
        <v>464</v>
      </c>
    </row>
    <row r="14" spans="1:17" ht="47.25" customHeight="1" x14ac:dyDescent="0.25">
      <c r="B14" s="178" t="s">
        <v>2</v>
      </c>
      <c r="C14" s="2" t="s">
        <v>1</v>
      </c>
      <c r="D14" s="2" t="s">
        <v>3</v>
      </c>
      <c r="E14" s="3" t="s">
        <v>190</v>
      </c>
      <c r="F14" s="3" t="s">
        <v>423</v>
      </c>
      <c r="G14" s="3" t="s">
        <v>370</v>
      </c>
      <c r="H14" s="26">
        <f>1/12</f>
        <v>8.3333333333333329E-2</v>
      </c>
      <c r="I14" s="27"/>
      <c r="J14" s="27"/>
      <c r="K14" s="30"/>
      <c r="L14" s="156">
        <f>SUMIF(K16:K139,"Berücksichtigt",M16:M139)+SUMIF(K16:K139,"=",M16:M139)</f>
        <v>5.2999999999999989</v>
      </c>
      <c r="M14" s="157">
        <f>ROUND(L14*H14,2)</f>
        <v>0.44</v>
      </c>
      <c r="N14" s="158"/>
      <c r="O14" s="29" t="str">
        <f>CONCATENATE(IF(M14-N14&gt;0,("Mehrbedarf"),IF(M14-N14=0,(" "),("Minderbedarf"))),(" "),ROUND(M14-N14,2))</f>
        <v>Mehrbedarf 0,44</v>
      </c>
      <c r="P14" s="303" t="str">
        <f>IF(N14="","",ROUND((N14/M14*100)-100,0))</f>
        <v/>
      </c>
      <c r="Q14" s="293"/>
    </row>
    <row r="15" spans="1:17" ht="56.25" x14ac:dyDescent="0.25">
      <c r="B15" s="31" t="s">
        <v>4</v>
      </c>
      <c r="C15" s="2" t="s">
        <v>1</v>
      </c>
      <c r="D15" s="2" t="s">
        <v>5</v>
      </c>
      <c r="E15" s="3" t="s">
        <v>191</v>
      </c>
      <c r="F15" s="3" t="s">
        <v>424</v>
      </c>
      <c r="G15" s="3" t="s">
        <v>470</v>
      </c>
      <c r="H15" s="26">
        <f>1/30</f>
        <v>3.3333333333333333E-2</v>
      </c>
      <c r="I15" s="27"/>
      <c r="J15" s="27"/>
      <c r="K15" s="30"/>
      <c r="L15" s="156">
        <f>SUMIF(K16:K59,"Berücksichtigt",M16:M59)+SUMIF(K16:K59,"=",M16:M59)+SUMIF(K61:K97,"Berücksichtigt",M61:M97)+SUMIF(K61:K97,"=",M61:M97)+SUMIF(K101:K139,"Berücksichtigt",M101:M139)+SUMIF(K101:K139,"=",M101:M139)</f>
        <v>5.3</v>
      </c>
      <c r="M15" s="157">
        <f>ROUND(L15*H15,2)</f>
        <v>0.18</v>
      </c>
      <c r="N15" s="158"/>
      <c r="O15" s="29" t="str">
        <f>CONCATENATE(IF(M15-N15&gt;0,("Mehrbedarf"),IF(M15-N15=0,(" "),("Minderbedarf"))),(" "),ROUND(M15-N15,2))</f>
        <v>Mehrbedarf 0,18</v>
      </c>
      <c r="P15" s="303" t="str">
        <f>IF(N15="","",ROUND((N15/M15*100)-100,0))</f>
        <v/>
      </c>
      <c r="Q15" s="293"/>
    </row>
    <row r="16" spans="1:17" ht="99.75" customHeight="1" x14ac:dyDescent="0.25">
      <c r="B16" s="491" t="s">
        <v>6</v>
      </c>
      <c r="C16" s="489" t="s">
        <v>1</v>
      </c>
      <c r="D16" s="489" t="s">
        <v>7</v>
      </c>
      <c r="E16" s="129" t="s">
        <v>652</v>
      </c>
      <c r="F16" s="493" t="s">
        <v>295</v>
      </c>
      <c r="G16" s="32" t="s">
        <v>338</v>
      </c>
      <c r="H16" s="29">
        <v>0.3</v>
      </c>
      <c r="I16" s="27">
        <v>20</v>
      </c>
      <c r="J16" s="27"/>
      <c r="K16" s="30"/>
      <c r="L16" s="159"/>
      <c r="M16" s="157">
        <f>ROUND((L16*I16)/G11+H16,2)</f>
        <v>0.3</v>
      </c>
      <c r="N16" s="158"/>
      <c r="O16" s="29" t="str">
        <f>CONCATENATE(IF(M16-N16&gt;0,("Mehrbedarf"),IF(M16-N16=0,(" "),("Minderbedarf"))),(" "),ROUND(M16-N16,2))</f>
        <v>Mehrbedarf 0,3</v>
      </c>
      <c r="P16" s="303" t="str">
        <f>IF(N16="","",ROUND((N16/M16*100)-100,0))</f>
        <v/>
      </c>
      <c r="Q16" s="293"/>
    </row>
    <row r="17" spans="2:17" ht="60" customHeight="1" x14ac:dyDescent="0.25">
      <c r="B17" s="492"/>
      <c r="C17" s="490"/>
      <c r="D17" s="490"/>
      <c r="E17" s="128" t="s">
        <v>346</v>
      </c>
      <c r="F17" s="479"/>
      <c r="G17" s="4" t="s">
        <v>339</v>
      </c>
      <c r="H17" s="33"/>
      <c r="I17" s="34">
        <v>5</v>
      </c>
      <c r="J17" s="34"/>
      <c r="K17" s="30"/>
      <c r="L17" s="160"/>
      <c r="M17" s="157">
        <f>ROUND((L17*I17)/G11,2)</f>
        <v>0</v>
      </c>
      <c r="N17" s="210"/>
      <c r="O17" s="29" t="str">
        <f>CONCATENATE(IF(M17-N17&gt;0,("Mehrbedarf"),IF(M17-N17=0,(" "),("Minderbedarf"))),(" "),ROUND(M17-N17,2))</f>
        <v xml:space="preserve">  0</v>
      </c>
      <c r="P17" s="303" t="str">
        <f>IF(N17="","",ROUND((N17/M17*100)-100,0))</f>
        <v/>
      </c>
      <c r="Q17" s="293"/>
    </row>
    <row r="18" spans="2:17" ht="141.75" customHeight="1" x14ac:dyDescent="0.25">
      <c r="B18" s="35" t="s">
        <v>8</v>
      </c>
      <c r="C18" s="2" t="s">
        <v>1</v>
      </c>
      <c r="D18" s="1" t="s">
        <v>9</v>
      </c>
      <c r="E18" s="36" t="s">
        <v>349</v>
      </c>
      <c r="F18" s="1" t="s">
        <v>348</v>
      </c>
      <c r="G18" s="1" t="s">
        <v>461</v>
      </c>
      <c r="H18" s="33">
        <v>0.25</v>
      </c>
      <c r="I18" s="34">
        <v>2</v>
      </c>
      <c r="J18" s="34"/>
      <c r="K18" s="30"/>
      <c r="L18" s="160"/>
      <c r="M18" s="213">
        <f>ROUND((I18*L18)/G11+H18,2)</f>
        <v>0.25</v>
      </c>
      <c r="N18" s="210"/>
      <c r="O18" s="29" t="str">
        <f>CONCATENATE(IF(M18-N18&gt;0,("Mehrbedarf"),IF(M18-N18=0,(" "),("Minderbedarf"))),(" "),ROUND(M18-N18,2))</f>
        <v>Mehrbedarf 0,25</v>
      </c>
      <c r="P18" s="303" t="str">
        <f>IF(N18="","",ROUND((N18/M18*100)-100,0))</f>
        <v/>
      </c>
      <c r="Q18" s="293"/>
    </row>
    <row r="19" spans="2:17" ht="3.95" customHeight="1" x14ac:dyDescent="0.25">
      <c r="B19" s="206"/>
      <c r="C19" s="207"/>
      <c r="D19" s="207"/>
      <c r="E19" s="207"/>
      <c r="F19" s="207"/>
      <c r="G19" s="207"/>
      <c r="H19" s="207"/>
      <c r="I19" s="207"/>
      <c r="J19" s="207"/>
      <c r="K19" s="207"/>
      <c r="L19" s="207"/>
      <c r="M19" s="283"/>
      <c r="N19" s="283"/>
      <c r="O19" s="283"/>
      <c r="P19" s="208"/>
      <c r="Q19" s="294"/>
    </row>
    <row r="20" spans="2:17" ht="45.75" customHeight="1" x14ac:dyDescent="0.25">
      <c r="B20" s="38" t="s">
        <v>11</v>
      </c>
      <c r="C20" s="41" t="s">
        <v>10</v>
      </c>
      <c r="D20" s="39" t="s">
        <v>12</v>
      </c>
      <c r="E20" s="536" t="s">
        <v>350</v>
      </c>
      <c r="F20" s="8" t="s">
        <v>228</v>
      </c>
      <c r="G20" s="545" t="s">
        <v>218</v>
      </c>
      <c r="H20" s="525">
        <v>0.25</v>
      </c>
      <c r="I20" s="547"/>
      <c r="J20" s="547"/>
      <c r="K20" s="515"/>
      <c r="L20" s="503"/>
      <c r="M20" s="514">
        <f>ROUND(H20,2)</f>
        <v>0.25</v>
      </c>
      <c r="N20" s="472"/>
      <c r="O20" s="458" t="str">
        <f>CONCATENATE(IF(M20-N20&gt;0,("Mehrbedarf"),IF(M20-N20=0,(" "),("Minderbedarf"))),(" "),ROUND(M20-N20,2))</f>
        <v>Mehrbedarf 0,25</v>
      </c>
      <c r="P20" s="474" t="str">
        <f>IF(N20="","",ROUND((N20/M20*100)-100,0))</f>
        <v/>
      </c>
      <c r="Q20" s="481"/>
    </row>
    <row r="21" spans="2:17" ht="106.5" customHeight="1" x14ac:dyDescent="0.25">
      <c r="B21" s="40" t="s">
        <v>13</v>
      </c>
      <c r="C21" s="41" t="s">
        <v>10</v>
      </c>
      <c r="D21" s="41" t="s">
        <v>351</v>
      </c>
      <c r="E21" s="544"/>
      <c r="F21" s="42" t="s">
        <v>352</v>
      </c>
      <c r="G21" s="546"/>
      <c r="H21" s="510"/>
      <c r="I21" s="548"/>
      <c r="J21" s="548"/>
      <c r="K21" s="516"/>
      <c r="L21" s="505"/>
      <c r="M21" s="512"/>
      <c r="N21" s="473"/>
      <c r="O21" s="459"/>
      <c r="P21" s="475"/>
      <c r="Q21" s="482"/>
    </row>
    <row r="22" spans="2:17" ht="3.95" customHeight="1" x14ac:dyDescent="0.25">
      <c r="B22" s="206"/>
      <c r="C22" s="207"/>
      <c r="D22" s="207"/>
      <c r="E22" s="207"/>
      <c r="F22" s="207"/>
      <c r="G22" s="207"/>
      <c r="H22" s="207"/>
      <c r="I22" s="207"/>
      <c r="J22" s="207"/>
      <c r="K22" s="207"/>
      <c r="L22" s="207"/>
      <c r="M22" s="283"/>
      <c r="N22" s="283"/>
      <c r="O22" s="283"/>
      <c r="P22" s="208"/>
      <c r="Q22" s="294"/>
    </row>
    <row r="23" spans="2:17" ht="19.5" customHeight="1" x14ac:dyDescent="0.25">
      <c r="B23" s="43" t="s">
        <v>15</v>
      </c>
      <c r="C23" s="44" t="s">
        <v>14</v>
      </c>
      <c r="D23" s="2" t="s">
        <v>16</v>
      </c>
      <c r="E23" s="537" t="s">
        <v>355</v>
      </c>
      <c r="F23" s="2" t="s">
        <v>229</v>
      </c>
      <c r="G23" s="539" t="s">
        <v>218</v>
      </c>
      <c r="H23" s="458">
        <v>0.1</v>
      </c>
      <c r="I23" s="542"/>
      <c r="J23" s="542"/>
      <c r="K23" s="515"/>
      <c r="L23" s="503"/>
      <c r="M23" s="543">
        <f>ROUND(H23,2)</f>
        <v>0.1</v>
      </c>
      <c r="N23" s="472"/>
      <c r="O23" s="458" t="str">
        <f>CONCATENATE(IF(M23-N23&gt;0,("Mehrbedarf"),IF(M23-N23=0,(" "),("Minderbedarf"))),(" "),ROUND(M23-N23,2))</f>
        <v>Mehrbedarf 0,1</v>
      </c>
      <c r="P23" s="474" t="str">
        <f>IF(N23="","",ROUND((N23/M23*100)-100,0))</f>
        <v/>
      </c>
      <c r="Q23" s="481"/>
    </row>
    <row r="24" spans="2:17" ht="40.5" customHeight="1" x14ac:dyDescent="0.25">
      <c r="B24" s="45" t="s">
        <v>18</v>
      </c>
      <c r="C24" s="41" t="s">
        <v>17</v>
      </c>
      <c r="D24" s="32" t="s">
        <v>19</v>
      </c>
      <c r="E24" s="538"/>
      <c r="F24" s="3" t="s">
        <v>230</v>
      </c>
      <c r="G24" s="540"/>
      <c r="H24" s="502"/>
      <c r="I24" s="484"/>
      <c r="J24" s="484"/>
      <c r="K24" s="555"/>
      <c r="L24" s="504"/>
      <c r="M24" s="517"/>
      <c r="N24" s="476"/>
      <c r="O24" s="484"/>
      <c r="P24" s="477"/>
      <c r="Q24" s="483"/>
    </row>
    <row r="25" spans="2:17" ht="30.75" customHeight="1" x14ac:dyDescent="0.25">
      <c r="B25" s="45" t="s">
        <v>20</v>
      </c>
      <c r="C25" s="41" t="s">
        <v>17</v>
      </c>
      <c r="D25" s="46" t="s">
        <v>353</v>
      </c>
      <c r="E25" s="538"/>
      <c r="F25" s="3" t="s">
        <v>354</v>
      </c>
      <c r="G25" s="540"/>
      <c r="H25" s="502"/>
      <c r="I25" s="484"/>
      <c r="J25" s="484"/>
      <c r="K25" s="555"/>
      <c r="L25" s="504"/>
      <c r="M25" s="517"/>
      <c r="N25" s="476"/>
      <c r="O25" s="484"/>
      <c r="P25" s="477"/>
      <c r="Q25" s="483"/>
    </row>
    <row r="26" spans="2:17" ht="93.75" customHeight="1" x14ac:dyDescent="0.25">
      <c r="B26" s="45" t="s">
        <v>21</v>
      </c>
      <c r="C26" s="41" t="s">
        <v>17</v>
      </c>
      <c r="D26" s="46" t="s">
        <v>22</v>
      </c>
      <c r="E26" s="500"/>
      <c r="F26" s="3" t="s">
        <v>231</v>
      </c>
      <c r="G26" s="541"/>
      <c r="H26" s="459"/>
      <c r="I26" s="485"/>
      <c r="J26" s="485"/>
      <c r="K26" s="516"/>
      <c r="L26" s="505"/>
      <c r="M26" s="524"/>
      <c r="N26" s="473"/>
      <c r="O26" s="485"/>
      <c r="P26" s="475"/>
      <c r="Q26" s="482"/>
    </row>
    <row r="27" spans="2:17" ht="3.95" customHeight="1" x14ac:dyDescent="0.25">
      <c r="B27" s="206"/>
      <c r="C27" s="207"/>
      <c r="D27" s="207"/>
      <c r="E27" s="207"/>
      <c r="F27" s="207"/>
      <c r="G27" s="207"/>
      <c r="H27" s="207"/>
      <c r="I27" s="207"/>
      <c r="J27" s="207"/>
      <c r="K27" s="207"/>
      <c r="L27" s="207"/>
      <c r="M27" s="283"/>
      <c r="N27" s="283"/>
      <c r="O27" s="283"/>
      <c r="P27" s="208"/>
      <c r="Q27" s="294"/>
    </row>
    <row r="28" spans="2:17" ht="33.75" x14ac:dyDescent="0.25">
      <c r="B28" s="47" t="s">
        <v>301</v>
      </c>
      <c r="C28" s="41" t="s">
        <v>300</v>
      </c>
      <c r="D28" s="1" t="s">
        <v>307</v>
      </c>
      <c r="E28" s="493" t="s">
        <v>356</v>
      </c>
      <c r="F28" s="3"/>
      <c r="G28" s="489" t="s">
        <v>653</v>
      </c>
      <c r="H28" s="551"/>
      <c r="I28" s="551"/>
      <c r="J28" s="551"/>
      <c r="K28" s="515"/>
      <c r="L28" s="553"/>
      <c r="M28" s="557">
        <f>N28</f>
        <v>0</v>
      </c>
      <c r="N28" s="472"/>
      <c r="O28" s="458" t="str">
        <f>CONCATENATE(IF(M28-N28&gt;0,("Mehrbedarf"),IF(M28-N28=0,(" "),("Minderbedarf"))),(" "),ROUND(M28-N28,2))</f>
        <v xml:space="preserve">  0</v>
      </c>
      <c r="P28" s="573" t="str">
        <f>IF(N28="","",ROUND((N28/M28*100)-100,0))</f>
        <v/>
      </c>
      <c r="Q28" s="469"/>
    </row>
    <row r="29" spans="2:17" ht="67.5" x14ac:dyDescent="0.25">
      <c r="B29" s="48" t="s">
        <v>302</v>
      </c>
      <c r="C29" s="41" t="s">
        <v>300</v>
      </c>
      <c r="D29" s="4" t="s">
        <v>308</v>
      </c>
      <c r="E29" s="499"/>
      <c r="F29" s="4" t="s">
        <v>313</v>
      </c>
      <c r="G29" s="478"/>
      <c r="H29" s="552"/>
      <c r="I29" s="552"/>
      <c r="J29" s="552"/>
      <c r="K29" s="555"/>
      <c r="L29" s="554"/>
      <c r="M29" s="558"/>
      <c r="N29" s="476"/>
      <c r="O29" s="502"/>
      <c r="P29" s="574"/>
      <c r="Q29" s="470"/>
    </row>
    <row r="30" spans="2:17" ht="67.5" x14ac:dyDescent="0.25">
      <c r="B30" s="48" t="s">
        <v>303</v>
      </c>
      <c r="C30" s="41" t="s">
        <v>300</v>
      </c>
      <c r="D30" s="4" t="s">
        <v>309</v>
      </c>
      <c r="E30" s="499"/>
      <c r="F30" s="1" t="s">
        <v>314</v>
      </c>
      <c r="G30" s="478"/>
      <c r="H30" s="552"/>
      <c r="I30" s="552"/>
      <c r="J30" s="552"/>
      <c r="K30" s="555"/>
      <c r="L30" s="554"/>
      <c r="M30" s="558"/>
      <c r="N30" s="476"/>
      <c r="O30" s="502"/>
      <c r="P30" s="574"/>
      <c r="Q30" s="470"/>
    </row>
    <row r="31" spans="2:17" ht="39.75" customHeight="1" x14ac:dyDescent="0.25">
      <c r="B31" s="48" t="s">
        <v>304</v>
      </c>
      <c r="C31" s="41" t="s">
        <v>300</v>
      </c>
      <c r="D31" s="2" t="s">
        <v>310</v>
      </c>
      <c r="E31" s="499"/>
      <c r="F31" s="1" t="s">
        <v>315</v>
      </c>
      <c r="G31" s="478"/>
      <c r="H31" s="552"/>
      <c r="I31" s="552"/>
      <c r="J31" s="552"/>
      <c r="K31" s="555"/>
      <c r="L31" s="554"/>
      <c r="M31" s="558"/>
      <c r="N31" s="476"/>
      <c r="O31" s="502"/>
      <c r="P31" s="574"/>
      <c r="Q31" s="470"/>
    </row>
    <row r="32" spans="2:17" ht="45" x14ac:dyDescent="0.25">
      <c r="B32" s="48" t="s">
        <v>305</v>
      </c>
      <c r="C32" s="41" t="s">
        <v>300</v>
      </c>
      <c r="D32" s="6" t="s">
        <v>311</v>
      </c>
      <c r="E32" s="499"/>
      <c r="F32" s="10" t="s">
        <v>316</v>
      </c>
      <c r="G32" s="478"/>
      <c r="H32" s="552"/>
      <c r="I32" s="552"/>
      <c r="J32" s="552"/>
      <c r="K32" s="555"/>
      <c r="L32" s="554"/>
      <c r="M32" s="558"/>
      <c r="N32" s="476"/>
      <c r="O32" s="502"/>
      <c r="P32" s="574"/>
      <c r="Q32" s="470"/>
    </row>
    <row r="33" spans="2:17" ht="78.75" x14ac:dyDescent="0.25">
      <c r="B33" s="48" t="s">
        <v>306</v>
      </c>
      <c r="C33" s="41" t="s">
        <v>300</v>
      </c>
      <c r="D33" s="6" t="s">
        <v>312</v>
      </c>
      <c r="E33" s="499"/>
      <c r="F33" s="3" t="s">
        <v>317</v>
      </c>
      <c r="G33" s="478"/>
      <c r="H33" s="552"/>
      <c r="I33" s="552"/>
      <c r="J33" s="552"/>
      <c r="K33" s="555"/>
      <c r="L33" s="554"/>
      <c r="M33" s="558"/>
      <c r="N33" s="476"/>
      <c r="O33" s="502"/>
      <c r="P33" s="575"/>
      <c r="Q33" s="470"/>
    </row>
    <row r="34" spans="2:17" ht="3.95" customHeight="1" x14ac:dyDescent="0.25">
      <c r="B34" s="206"/>
      <c r="C34" s="207"/>
      <c r="D34" s="207"/>
      <c r="E34" s="207"/>
      <c r="F34" s="207"/>
      <c r="G34" s="207"/>
      <c r="H34" s="207"/>
      <c r="I34" s="207"/>
      <c r="J34" s="207"/>
      <c r="K34" s="207"/>
      <c r="L34" s="207"/>
      <c r="M34" s="283"/>
      <c r="N34" s="283"/>
      <c r="O34" s="283"/>
      <c r="P34" s="208"/>
      <c r="Q34" s="294"/>
    </row>
    <row r="35" spans="2:17" ht="138.75" customHeight="1" x14ac:dyDescent="0.25">
      <c r="B35" s="49" t="s">
        <v>24</v>
      </c>
      <c r="C35" s="41" t="s">
        <v>23</v>
      </c>
      <c r="D35" s="46" t="s">
        <v>357</v>
      </c>
      <c r="E35" s="46" t="s">
        <v>216</v>
      </c>
      <c r="F35" s="46" t="s">
        <v>654</v>
      </c>
      <c r="G35" s="46" t="s">
        <v>425</v>
      </c>
      <c r="H35" s="50">
        <v>1</v>
      </c>
      <c r="I35" s="51">
        <v>300</v>
      </c>
      <c r="J35" s="52"/>
      <c r="K35" s="30"/>
      <c r="L35" s="161"/>
      <c r="M35" s="212">
        <f>ROUND((L35/I35)*H35,2)</f>
        <v>0</v>
      </c>
      <c r="N35" s="158"/>
      <c r="O35" s="29" t="str">
        <f t="shared" ref="O35:O42" si="0">CONCATENATE(IF(M35-N35&gt;0,("Mehrbedarf"),IF(M35-N35=0,(" "),("Minderbedarf"))),(" "),ROUND(M35-N35,2))</f>
        <v xml:space="preserve">  0</v>
      </c>
      <c r="P35" s="303" t="str">
        <f t="shared" ref="P35:P42" si="1">IF(N35="","",ROUND((N35/M35*100)-100,0))</f>
        <v/>
      </c>
      <c r="Q35" s="295"/>
    </row>
    <row r="36" spans="2:17" ht="80.25" customHeight="1" x14ac:dyDescent="0.25">
      <c r="B36" s="48" t="s">
        <v>25</v>
      </c>
      <c r="C36" s="41" t="s">
        <v>23</v>
      </c>
      <c r="D36" s="2" t="s">
        <v>26</v>
      </c>
      <c r="E36" s="4" t="s">
        <v>215</v>
      </c>
      <c r="F36" s="32" t="s">
        <v>358</v>
      </c>
      <c r="G36" s="32" t="s">
        <v>426</v>
      </c>
      <c r="H36" s="53">
        <v>1</v>
      </c>
      <c r="I36" s="54">
        <v>150</v>
      </c>
      <c r="J36" s="55"/>
      <c r="K36" s="30"/>
      <c r="L36" s="159"/>
      <c r="M36" s="157">
        <f>ROUND((L36/I36)*H36,2)</f>
        <v>0</v>
      </c>
      <c r="N36" s="158"/>
      <c r="O36" s="29" t="str">
        <f t="shared" si="0"/>
        <v xml:space="preserve">  0</v>
      </c>
      <c r="P36" s="303" t="str">
        <f t="shared" si="1"/>
        <v/>
      </c>
      <c r="Q36" s="295"/>
    </row>
    <row r="37" spans="2:17" ht="61.5" customHeight="1" x14ac:dyDescent="0.25">
      <c r="B37" s="48" t="s">
        <v>27</v>
      </c>
      <c r="C37" s="41" t="s">
        <v>23</v>
      </c>
      <c r="D37" s="2" t="s">
        <v>28</v>
      </c>
      <c r="E37" s="3" t="s">
        <v>360</v>
      </c>
      <c r="F37" s="3" t="s">
        <v>359</v>
      </c>
      <c r="G37" s="56" t="s">
        <v>218</v>
      </c>
      <c r="H37" s="26">
        <v>0.4</v>
      </c>
      <c r="I37" s="55"/>
      <c r="J37" s="55"/>
      <c r="K37" s="30"/>
      <c r="L37" s="162"/>
      <c r="M37" s="273">
        <f>ROUND(H37,2)</f>
        <v>0.4</v>
      </c>
      <c r="N37" s="158"/>
      <c r="O37" s="29" t="str">
        <f t="shared" si="0"/>
        <v>Mehrbedarf 0,4</v>
      </c>
      <c r="P37" s="303" t="str">
        <f t="shared" si="1"/>
        <v/>
      </c>
      <c r="Q37" s="295"/>
    </row>
    <row r="38" spans="2:17" ht="37.5" customHeight="1" x14ac:dyDescent="0.25">
      <c r="B38" s="48" t="s">
        <v>29</v>
      </c>
      <c r="C38" s="41" t="s">
        <v>23</v>
      </c>
      <c r="D38" s="3" t="s">
        <v>278</v>
      </c>
      <c r="E38" s="32" t="s">
        <v>361</v>
      </c>
      <c r="F38" s="9" t="s">
        <v>666</v>
      </c>
      <c r="G38" s="57" t="s">
        <v>218</v>
      </c>
      <c r="H38" s="58">
        <v>0.02</v>
      </c>
      <c r="I38" s="55"/>
      <c r="J38" s="55"/>
      <c r="K38" s="30"/>
      <c r="L38" s="162"/>
      <c r="M38" s="157">
        <f>ROUND(H38,2)</f>
        <v>0.02</v>
      </c>
      <c r="N38" s="158"/>
      <c r="O38" s="29" t="str">
        <f t="shared" si="0"/>
        <v>Mehrbedarf 0,02</v>
      </c>
      <c r="P38" s="303" t="str">
        <f t="shared" si="1"/>
        <v/>
      </c>
      <c r="Q38" s="295"/>
    </row>
    <row r="39" spans="2:17" ht="120.75" customHeight="1" x14ac:dyDescent="0.25">
      <c r="B39" s="48" t="s">
        <v>30</v>
      </c>
      <c r="C39" s="41" t="s">
        <v>23</v>
      </c>
      <c r="D39" s="3" t="s">
        <v>362</v>
      </c>
      <c r="E39" s="59" t="s">
        <v>274</v>
      </c>
      <c r="F39" s="2" t="s">
        <v>363</v>
      </c>
      <c r="G39" s="4" t="s">
        <v>181</v>
      </c>
      <c r="H39" s="28">
        <v>0.2</v>
      </c>
      <c r="I39" s="28">
        <v>0.1</v>
      </c>
      <c r="J39" s="60">
        <v>5000</v>
      </c>
      <c r="K39" s="30"/>
      <c r="L39" s="162">
        <f>D9</f>
        <v>0</v>
      </c>
      <c r="M39" s="157">
        <f>ROUND(H39+D9/J39*I39,2)</f>
        <v>0.2</v>
      </c>
      <c r="N39" s="158"/>
      <c r="O39" s="29" t="str">
        <f t="shared" si="0"/>
        <v>Mehrbedarf 0,2</v>
      </c>
      <c r="P39" s="303" t="str">
        <f t="shared" si="1"/>
        <v/>
      </c>
      <c r="Q39" s="295"/>
    </row>
    <row r="40" spans="2:17" ht="56.25" x14ac:dyDescent="0.25">
      <c r="B40" s="48" t="s">
        <v>31</v>
      </c>
      <c r="C40" s="41" t="s">
        <v>23</v>
      </c>
      <c r="D40" s="2" t="s">
        <v>32</v>
      </c>
      <c r="E40" s="3" t="s">
        <v>214</v>
      </c>
      <c r="F40" s="3" t="s">
        <v>660</v>
      </c>
      <c r="G40" s="3" t="s">
        <v>364</v>
      </c>
      <c r="H40" s="53">
        <v>1</v>
      </c>
      <c r="I40" s="60">
        <v>150</v>
      </c>
      <c r="J40" s="55"/>
      <c r="K40" s="30"/>
      <c r="L40" s="159"/>
      <c r="M40" s="157">
        <f>ROUND((L40/I40)*H40,2)</f>
        <v>0</v>
      </c>
      <c r="N40" s="158"/>
      <c r="O40" s="29" t="str">
        <f t="shared" si="0"/>
        <v xml:space="preserve">  0</v>
      </c>
      <c r="P40" s="303" t="str">
        <f t="shared" si="1"/>
        <v/>
      </c>
      <c r="Q40" s="295"/>
    </row>
    <row r="41" spans="2:17" ht="45" x14ac:dyDescent="0.25">
      <c r="B41" s="48" t="s">
        <v>33</v>
      </c>
      <c r="C41" s="41" t="s">
        <v>23</v>
      </c>
      <c r="D41" s="2" t="s">
        <v>34</v>
      </c>
      <c r="E41" s="3" t="s">
        <v>193</v>
      </c>
      <c r="F41" s="3" t="s">
        <v>469</v>
      </c>
      <c r="G41" s="61" t="s">
        <v>218</v>
      </c>
      <c r="H41" s="26">
        <v>0.03</v>
      </c>
      <c r="I41" s="55"/>
      <c r="J41" s="55"/>
      <c r="K41" s="30"/>
      <c r="L41" s="162"/>
      <c r="M41" s="157">
        <f>ROUND(H41,2)</f>
        <v>0.03</v>
      </c>
      <c r="N41" s="158"/>
      <c r="O41" s="29" t="str">
        <f t="shared" si="0"/>
        <v>Mehrbedarf 0,03</v>
      </c>
      <c r="P41" s="303" t="str">
        <f t="shared" si="1"/>
        <v/>
      </c>
      <c r="Q41" s="295"/>
    </row>
    <row r="42" spans="2:17" ht="39.950000000000003" customHeight="1" x14ac:dyDescent="0.25">
      <c r="B42" s="48" t="s">
        <v>35</v>
      </c>
      <c r="C42" s="41" t="s">
        <v>23</v>
      </c>
      <c r="D42" s="2" t="s">
        <v>36</v>
      </c>
      <c r="E42" s="536" t="s">
        <v>619</v>
      </c>
      <c r="F42" s="6" t="s">
        <v>232</v>
      </c>
      <c r="G42" s="141" t="s">
        <v>495</v>
      </c>
      <c r="H42" s="192"/>
      <c r="I42" s="193"/>
      <c r="J42" s="193"/>
      <c r="K42" s="515"/>
      <c r="L42" s="159"/>
      <c r="M42" s="549">
        <f>IF(L42="nein",0.2,(ROUND((L43/I43)*H43,2)))</f>
        <v>0</v>
      </c>
      <c r="N42" s="472"/>
      <c r="O42" s="458" t="str">
        <f t="shared" si="0"/>
        <v xml:space="preserve">  0</v>
      </c>
      <c r="P42" s="474" t="str">
        <f t="shared" si="1"/>
        <v/>
      </c>
      <c r="Q42" s="469"/>
    </row>
    <row r="43" spans="2:17" ht="78.75" x14ac:dyDescent="0.25">
      <c r="B43" s="40" t="s">
        <v>37</v>
      </c>
      <c r="C43" s="41" t="s">
        <v>23</v>
      </c>
      <c r="D43" s="41" t="s">
        <v>204</v>
      </c>
      <c r="E43" s="513"/>
      <c r="F43" s="41" t="s">
        <v>365</v>
      </c>
      <c r="G43" s="63" t="s">
        <v>496</v>
      </c>
      <c r="H43" s="192">
        <v>1</v>
      </c>
      <c r="I43" s="193">
        <v>38</v>
      </c>
      <c r="J43" s="193"/>
      <c r="K43" s="516"/>
      <c r="L43" s="168"/>
      <c r="M43" s="550"/>
      <c r="N43" s="473"/>
      <c r="O43" s="459"/>
      <c r="P43" s="475"/>
      <c r="Q43" s="471"/>
    </row>
    <row r="44" spans="2:17" ht="3.95" customHeight="1" x14ac:dyDescent="0.25">
      <c r="B44" s="206"/>
      <c r="C44" s="207"/>
      <c r="D44" s="207"/>
      <c r="E44" s="207"/>
      <c r="F44" s="207"/>
      <c r="G44" s="207"/>
      <c r="H44" s="207"/>
      <c r="I44" s="207"/>
      <c r="J44" s="207"/>
      <c r="K44" s="207"/>
      <c r="L44" s="207"/>
      <c r="M44" s="283"/>
      <c r="N44" s="283"/>
      <c r="O44" s="283"/>
      <c r="P44" s="208"/>
      <c r="Q44" s="294"/>
    </row>
    <row r="45" spans="2:17" ht="254.25" customHeight="1" x14ac:dyDescent="0.25">
      <c r="B45" s="62" t="s">
        <v>39</v>
      </c>
      <c r="C45" s="41" t="s">
        <v>38</v>
      </c>
      <c r="D45" s="63" t="s">
        <v>293</v>
      </c>
      <c r="E45" s="8" t="s">
        <v>227</v>
      </c>
      <c r="F45" s="46" t="s">
        <v>366</v>
      </c>
      <c r="G45" s="46" t="s">
        <v>367</v>
      </c>
      <c r="H45" s="64">
        <v>0.2</v>
      </c>
      <c r="I45" s="65">
        <v>1</v>
      </c>
      <c r="J45" s="66">
        <v>300</v>
      </c>
      <c r="K45" s="30"/>
      <c r="L45" s="164">
        <f>L35</f>
        <v>0</v>
      </c>
      <c r="M45" s="214">
        <f>ROUND((L45/J45)*I45+H45,2)</f>
        <v>0.2</v>
      </c>
      <c r="N45" s="158"/>
      <c r="O45" s="29" t="str">
        <f>CONCATENATE(IF(M45-N45&gt;0,("Mehrbedarf"),IF(M45-N45=0,(" "),("Minderbedarf"))),(" "),ROUND(M45-N45,2))</f>
        <v>Mehrbedarf 0,2</v>
      </c>
      <c r="P45" s="303" t="str">
        <f>IF(N45="","",ROUND((N45/M45*100)-100,0))</f>
        <v/>
      </c>
      <c r="Q45" s="295"/>
    </row>
    <row r="46" spans="2:17" ht="123.75" x14ac:dyDescent="0.25">
      <c r="B46" s="35" t="s">
        <v>40</v>
      </c>
      <c r="C46" s="41" t="s">
        <v>38</v>
      </c>
      <c r="D46" s="4" t="s">
        <v>41</v>
      </c>
      <c r="E46" s="4" t="s">
        <v>225</v>
      </c>
      <c r="F46" s="4" t="s">
        <v>285</v>
      </c>
      <c r="G46" s="4" t="s">
        <v>635</v>
      </c>
      <c r="H46" s="33">
        <v>1</v>
      </c>
      <c r="I46" s="67">
        <v>250</v>
      </c>
      <c r="J46" s="34"/>
      <c r="K46" s="30"/>
      <c r="L46" s="167">
        <f>L35</f>
        <v>0</v>
      </c>
      <c r="M46" s="288">
        <f>ROUND((L46/I46)*H46,2)</f>
        <v>0</v>
      </c>
      <c r="N46" s="165"/>
      <c r="O46" s="29" t="str">
        <f>CONCATENATE(IF(M46-N46&gt;0,("Mehrbedarf"),IF(M46-N46=0,(" "),("Minderbedarf"))),(" "),ROUND(M46-N46,2))</f>
        <v xml:space="preserve">  0</v>
      </c>
      <c r="P46" s="303" t="str">
        <f>IF(N46="","",ROUND((N46/M46*100)-100,0))</f>
        <v/>
      </c>
      <c r="Q46" s="296"/>
    </row>
    <row r="47" spans="2:17" ht="3.95" customHeight="1" x14ac:dyDescent="0.25">
      <c r="B47" s="206"/>
      <c r="C47" s="207"/>
      <c r="D47" s="207"/>
      <c r="E47" s="207"/>
      <c r="F47" s="207"/>
      <c r="G47" s="207"/>
      <c r="H47" s="207"/>
      <c r="I47" s="207"/>
      <c r="J47" s="207"/>
      <c r="K47" s="207"/>
      <c r="L47" s="207"/>
      <c r="M47" s="283"/>
      <c r="N47" s="283"/>
      <c r="O47" s="283"/>
      <c r="P47" s="208"/>
      <c r="Q47" s="294"/>
    </row>
    <row r="48" spans="2:17" ht="156.75" customHeight="1" x14ac:dyDescent="0.25">
      <c r="B48" s="49" t="s">
        <v>43</v>
      </c>
      <c r="C48" s="41" t="s">
        <v>42</v>
      </c>
      <c r="D48" s="68" t="s">
        <v>44</v>
      </c>
      <c r="E48" s="5" t="s">
        <v>270</v>
      </c>
      <c r="F48" s="46" t="s">
        <v>368</v>
      </c>
      <c r="G48" s="46" t="s">
        <v>376</v>
      </c>
      <c r="H48" s="50">
        <v>0.2</v>
      </c>
      <c r="I48" s="53">
        <v>1</v>
      </c>
      <c r="J48" s="51">
        <v>50000</v>
      </c>
      <c r="K48" s="30"/>
      <c r="L48" s="161"/>
      <c r="M48" s="212">
        <f>ROUND((L48/J48)*I48+H48,2)</f>
        <v>0.2</v>
      </c>
      <c r="N48" s="158"/>
      <c r="O48" s="29" t="str">
        <f>CONCATENATE(IF(M48-N48&gt;0,("Mehrbedarf"),IF(M48-N48=0,(" "),("Minderbedarf"))),(" "),ROUND(M48-N48,2))</f>
        <v>Mehrbedarf 0,2</v>
      </c>
      <c r="P48" s="303" t="str">
        <f>IF(N48="","",ROUND((N48/M48*100)-100,0))</f>
        <v/>
      </c>
      <c r="Q48" s="295"/>
    </row>
    <row r="49" spans="2:17" ht="409.5" x14ac:dyDescent="0.25">
      <c r="B49" s="48" t="s">
        <v>45</v>
      </c>
      <c r="C49" s="41" t="s">
        <v>42</v>
      </c>
      <c r="D49" s="2" t="s">
        <v>637</v>
      </c>
      <c r="E49" s="4" t="s">
        <v>427</v>
      </c>
      <c r="F49" s="32" t="s">
        <v>636</v>
      </c>
      <c r="G49" s="32" t="s">
        <v>377</v>
      </c>
      <c r="H49" s="69">
        <v>2</v>
      </c>
      <c r="I49" s="28">
        <v>1</v>
      </c>
      <c r="J49" s="70">
        <v>50000</v>
      </c>
      <c r="K49" s="30"/>
      <c r="L49" s="162">
        <f>L48</f>
        <v>0</v>
      </c>
      <c r="M49" s="157">
        <f>ROUND((L49/J49)*I49+H49,2)</f>
        <v>2</v>
      </c>
      <c r="N49" s="158"/>
      <c r="O49" s="29" t="str">
        <f>CONCATENATE(IF(M49-N49&gt;0,("Mehrbedarf"),IF(M49-N49=0,(" "),("Minderbedarf"))),(" "),ROUND(M49-N49,2))</f>
        <v>Mehrbedarf 2</v>
      </c>
      <c r="P49" s="303" t="str">
        <f>IF(N49="","",ROUND((N49/M49*100)-100,0))</f>
        <v/>
      </c>
      <c r="Q49" s="295"/>
    </row>
    <row r="50" spans="2:17" ht="191.25" x14ac:dyDescent="0.25">
      <c r="B50" s="48" t="s">
        <v>46</v>
      </c>
      <c r="C50" s="41" t="s">
        <v>42</v>
      </c>
      <c r="D50" s="32" t="s">
        <v>47</v>
      </c>
      <c r="E50" s="4" t="s">
        <v>213</v>
      </c>
      <c r="F50" s="32" t="s">
        <v>638</v>
      </c>
      <c r="G50" s="32" t="s">
        <v>655</v>
      </c>
      <c r="H50" s="53">
        <v>1</v>
      </c>
      <c r="I50" s="51">
        <v>25000</v>
      </c>
      <c r="J50" s="55"/>
      <c r="K50" s="30"/>
      <c r="L50" s="159"/>
      <c r="M50" s="157">
        <f>ROUND((L50/I50)*H50,2)</f>
        <v>0</v>
      </c>
      <c r="N50" s="158"/>
      <c r="O50" s="29" t="str">
        <f>CONCATENATE(IF(M50-N50&gt;0,("Mehrbedarf"),IF(M50-N50=0,(" "),("Minderbedarf"))),(" "),ROUND(M50-N50,2))</f>
        <v xml:space="preserve">  0</v>
      </c>
      <c r="P50" s="303" t="str">
        <f>IF(N50="","",ROUND((N50/M50*100)-100,0))</f>
        <v/>
      </c>
      <c r="Q50" s="295"/>
    </row>
    <row r="51" spans="2:17" ht="90" x14ac:dyDescent="0.25">
      <c r="B51" s="48" t="s">
        <v>48</v>
      </c>
      <c r="C51" s="41" t="s">
        <v>42</v>
      </c>
      <c r="D51" s="3" t="s">
        <v>49</v>
      </c>
      <c r="E51" s="4" t="s">
        <v>194</v>
      </c>
      <c r="F51" s="3" t="s">
        <v>639</v>
      </c>
      <c r="G51" s="3" t="s">
        <v>473</v>
      </c>
      <c r="H51" s="26">
        <v>1</v>
      </c>
      <c r="I51" s="55"/>
      <c r="J51" s="55"/>
      <c r="K51" s="30"/>
      <c r="L51" s="159"/>
      <c r="M51" s="157">
        <f>ROUND((L51*H51)/G11,2)</f>
        <v>0</v>
      </c>
      <c r="N51" s="158"/>
      <c r="O51" s="29" t="str">
        <f>CONCATENATE(IF(M51-N51&gt;0,("Mehrbedarf"),IF(M51-N51=0,(" "),("Minderbedarf"))),(" "),ROUND(M51-N51,2))</f>
        <v xml:space="preserve">  0</v>
      </c>
      <c r="P51" s="303" t="str">
        <f>IF(N51="","",ROUND((N51/M51*100)-100,0))</f>
        <v/>
      </c>
      <c r="Q51" s="295"/>
    </row>
    <row r="52" spans="2:17" ht="181.5" customHeight="1" x14ac:dyDescent="0.25">
      <c r="B52" s="40" t="s">
        <v>50</v>
      </c>
      <c r="C52" s="41" t="s">
        <v>42</v>
      </c>
      <c r="D52" s="4" t="s">
        <v>465</v>
      </c>
      <c r="E52" s="6" t="s">
        <v>212</v>
      </c>
      <c r="F52" s="6" t="s">
        <v>656</v>
      </c>
      <c r="G52" s="6" t="s">
        <v>373</v>
      </c>
      <c r="H52" s="53">
        <v>0.1</v>
      </c>
      <c r="I52" s="71">
        <v>4</v>
      </c>
      <c r="J52" s="72"/>
      <c r="K52" s="30"/>
      <c r="L52" s="160"/>
      <c r="M52" s="213">
        <f>ROUND((L52/I52)*H52,2)</f>
        <v>0</v>
      </c>
      <c r="N52" s="165"/>
      <c r="O52" s="29" t="str">
        <f>CONCATENATE(IF(M52-N52&gt;0,("Mehrbedarf"),IF(M52-N52=0,(" "),("Minderbedarf"))),(" "),ROUND(M52-N52,2))</f>
        <v xml:space="preserve">  0</v>
      </c>
      <c r="P52" s="303" t="str">
        <f>IF(N52="","",ROUND((N52/M52*100)-100,0))</f>
        <v/>
      </c>
      <c r="Q52" s="296"/>
    </row>
    <row r="53" spans="2:17" ht="3.95" customHeight="1" x14ac:dyDescent="0.25">
      <c r="B53" s="206"/>
      <c r="C53" s="207"/>
      <c r="D53" s="207"/>
      <c r="E53" s="207"/>
      <c r="F53" s="207"/>
      <c r="G53" s="207"/>
      <c r="H53" s="207"/>
      <c r="I53" s="207"/>
      <c r="J53" s="207"/>
      <c r="K53" s="207"/>
      <c r="L53" s="207"/>
      <c r="M53" s="283"/>
      <c r="N53" s="283"/>
      <c r="O53" s="283"/>
      <c r="P53" s="208"/>
      <c r="Q53" s="294"/>
    </row>
    <row r="54" spans="2:17" ht="90" x14ac:dyDescent="0.25">
      <c r="B54" s="62" t="s">
        <v>51</v>
      </c>
      <c r="C54" s="130" t="s">
        <v>226</v>
      </c>
      <c r="D54" s="63" t="s">
        <v>205</v>
      </c>
      <c r="E54" s="499" t="s">
        <v>374</v>
      </c>
      <c r="F54" s="8" t="s">
        <v>657</v>
      </c>
      <c r="G54" s="499" t="s">
        <v>475</v>
      </c>
      <c r="H54" s="519">
        <v>0.4</v>
      </c>
      <c r="I54" s="502">
        <v>1</v>
      </c>
      <c r="J54" s="521">
        <v>5000</v>
      </c>
      <c r="K54" s="515"/>
      <c r="L54" s="508"/>
      <c r="M54" s="517">
        <f>ROUND(H54+(L54/J54)*I54,2)</f>
        <v>0.4</v>
      </c>
      <c r="N54" s="472"/>
      <c r="O54" s="458" t="str">
        <f>CONCATENATE(IF(M54-N54&gt;0,("Mehrbedarf"),IF(M54-N54=0,(" "),("Minderbedarf"))),(" "),ROUND(M54-N54,2))</f>
        <v>Mehrbedarf 0,4</v>
      </c>
      <c r="P54" s="474" t="str">
        <f>IF(N54="","",ROUND((N54/M54*100)-100,0))</f>
        <v/>
      </c>
      <c r="Q54" s="469"/>
    </row>
    <row r="55" spans="2:17" ht="34.5" customHeight="1" x14ac:dyDescent="0.25">
      <c r="B55" s="45" t="s">
        <v>52</v>
      </c>
      <c r="C55" s="130" t="s">
        <v>226</v>
      </c>
      <c r="D55" s="2" t="s">
        <v>53</v>
      </c>
      <c r="E55" s="499"/>
      <c r="F55" s="3" t="s">
        <v>233</v>
      </c>
      <c r="G55" s="499"/>
      <c r="H55" s="519"/>
      <c r="I55" s="502"/>
      <c r="J55" s="521"/>
      <c r="K55" s="555"/>
      <c r="L55" s="508"/>
      <c r="M55" s="517"/>
      <c r="N55" s="476"/>
      <c r="O55" s="484"/>
      <c r="P55" s="477"/>
      <c r="Q55" s="470"/>
    </row>
    <row r="56" spans="2:17" ht="29.25" customHeight="1" x14ac:dyDescent="0.25">
      <c r="B56" s="45" t="s">
        <v>54</v>
      </c>
      <c r="C56" s="130" t="s">
        <v>226</v>
      </c>
      <c r="D56" s="2" t="s">
        <v>55</v>
      </c>
      <c r="E56" s="479"/>
      <c r="F56" s="3" t="s">
        <v>234</v>
      </c>
      <c r="G56" s="479"/>
      <c r="H56" s="520"/>
      <c r="I56" s="459"/>
      <c r="J56" s="522"/>
      <c r="K56" s="516"/>
      <c r="L56" s="523"/>
      <c r="M56" s="524"/>
      <c r="N56" s="473"/>
      <c r="O56" s="485"/>
      <c r="P56" s="475"/>
      <c r="Q56" s="471"/>
    </row>
    <row r="57" spans="2:17" ht="38.25" customHeight="1" x14ac:dyDescent="0.25">
      <c r="B57" s="45" t="s">
        <v>56</v>
      </c>
      <c r="C57" s="130" t="s">
        <v>226</v>
      </c>
      <c r="D57" s="2" t="s">
        <v>206</v>
      </c>
      <c r="E57" s="3" t="s">
        <v>195</v>
      </c>
      <c r="F57" s="3" t="s">
        <v>235</v>
      </c>
      <c r="G57" s="3" t="s">
        <v>375</v>
      </c>
      <c r="H57" s="65">
        <v>1</v>
      </c>
      <c r="I57" s="73">
        <v>600</v>
      </c>
      <c r="J57" s="27"/>
      <c r="K57" s="30"/>
      <c r="L57" s="159"/>
      <c r="M57" s="166">
        <f>ROUND((L57/I57)*H57,2)</f>
        <v>0</v>
      </c>
      <c r="N57" s="158"/>
      <c r="O57" s="29" t="str">
        <f t="shared" ref="O57:O62" si="2">CONCATENATE(IF(M57-N57&gt;0,("Mehrbedarf"),IF(M57-N57=0,(" "),("Minderbedarf"))),(" "),ROUND(M57-N57,2))</f>
        <v xml:space="preserve">  0</v>
      </c>
      <c r="P57" s="303" t="str">
        <f t="shared" ref="P57:P62" si="3">IF(N57="","",ROUND((N57/M57*100)-100,0))</f>
        <v/>
      </c>
      <c r="Q57" s="295"/>
    </row>
    <row r="58" spans="2:17" ht="180" x14ac:dyDescent="0.25">
      <c r="B58" s="45" t="s">
        <v>57</v>
      </c>
      <c r="C58" s="130" t="s">
        <v>226</v>
      </c>
      <c r="D58" s="3" t="s">
        <v>277</v>
      </c>
      <c r="E58" s="6" t="s">
        <v>269</v>
      </c>
      <c r="F58" s="3" t="s">
        <v>640</v>
      </c>
      <c r="G58" s="3" t="s">
        <v>181</v>
      </c>
      <c r="H58" s="26">
        <v>0.15</v>
      </c>
      <c r="I58" s="73">
        <v>1000</v>
      </c>
      <c r="J58" s="27"/>
      <c r="K58" s="30"/>
      <c r="L58" s="162">
        <f>D9</f>
        <v>0</v>
      </c>
      <c r="M58" s="166">
        <f>ROUND((D9/I58)*H58,2)</f>
        <v>0</v>
      </c>
      <c r="N58" s="158"/>
      <c r="O58" s="29" t="str">
        <f t="shared" si="2"/>
        <v xml:space="preserve">  0</v>
      </c>
      <c r="P58" s="303" t="str">
        <f t="shared" si="3"/>
        <v/>
      </c>
      <c r="Q58" s="295"/>
    </row>
    <row r="59" spans="2:17" ht="49.5" customHeight="1" x14ac:dyDescent="0.25">
      <c r="B59" s="45" t="s">
        <v>58</v>
      </c>
      <c r="C59" s="130" t="s">
        <v>226</v>
      </c>
      <c r="D59" s="2" t="s">
        <v>59</v>
      </c>
      <c r="E59" s="3" t="s">
        <v>378</v>
      </c>
      <c r="F59" s="3" t="s">
        <v>478</v>
      </c>
      <c r="G59" s="61" t="s">
        <v>218</v>
      </c>
      <c r="H59" s="65">
        <v>0.05</v>
      </c>
      <c r="I59" s="27"/>
      <c r="J59" s="27"/>
      <c r="K59" s="30"/>
      <c r="L59" s="162"/>
      <c r="M59" s="166">
        <f>ROUND(H59,2)</f>
        <v>0.05</v>
      </c>
      <c r="N59" s="158"/>
      <c r="O59" s="29" t="str">
        <f t="shared" si="2"/>
        <v>Mehrbedarf 0,05</v>
      </c>
      <c r="P59" s="303" t="str">
        <f t="shared" si="3"/>
        <v/>
      </c>
      <c r="Q59" s="295"/>
    </row>
    <row r="60" spans="2:17" ht="180" x14ac:dyDescent="0.25">
      <c r="B60" s="45" t="s">
        <v>60</v>
      </c>
      <c r="C60" s="130" t="s">
        <v>226</v>
      </c>
      <c r="D60" s="3" t="s">
        <v>61</v>
      </c>
      <c r="E60" s="3" t="s">
        <v>224</v>
      </c>
      <c r="F60" s="3" t="s">
        <v>380</v>
      </c>
      <c r="G60" s="132" t="s">
        <v>379</v>
      </c>
      <c r="H60" s="29">
        <v>1</v>
      </c>
      <c r="I60" s="73">
        <v>6000</v>
      </c>
      <c r="J60" s="27"/>
      <c r="K60" s="30"/>
      <c r="L60" s="159"/>
      <c r="M60" s="166">
        <f>ROUND((L60/I60)*H60,2)</f>
        <v>0</v>
      </c>
      <c r="N60" s="158"/>
      <c r="O60" s="29" t="str">
        <f t="shared" si="2"/>
        <v xml:space="preserve">  0</v>
      </c>
      <c r="P60" s="303" t="str">
        <f t="shared" si="3"/>
        <v/>
      </c>
      <c r="Q60" s="295"/>
    </row>
    <row r="61" spans="2:17" ht="78.75" x14ac:dyDescent="0.25">
      <c r="B61" s="35" t="s">
        <v>381</v>
      </c>
      <c r="C61" s="130" t="s">
        <v>226</v>
      </c>
      <c r="D61" s="131" t="s">
        <v>382</v>
      </c>
      <c r="E61" s="136" t="s">
        <v>384</v>
      </c>
      <c r="F61" s="135" t="s">
        <v>383</v>
      </c>
      <c r="G61" s="137" t="s">
        <v>658</v>
      </c>
      <c r="H61" s="74"/>
      <c r="I61" s="75"/>
      <c r="J61" s="34"/>
      <c r="K61" s="30"/>
      <c r="L61" s="166"/>
      <c r="M61" s="196">
        <f>N61</f>
        <v>0</v>
      </c>
      <c r="N61" s="158"/>
      <c r="O61" s="29" t="str">
        <f t="shared" si="2"/>
        <v xml:space="preserve">  0</v>
      </c>
      <c r="P61" s="303" t="str">
        <f t="shared" si="3"/>
        <v/>
      </c>
      <c r="Q61" s="295"/>
    </row>
    <row r="62" spans="2:17" ht="42" customHeight="1" x14ac:dyDescent="0.25">
      <c r="B62" s="35" t="s">
        <v>62</v>
      </c>
      <c r="C62" s="130" t="s">
        <v>226</v>
      </c>
      <c r="D62" s="41" t="s">
        <v>63</v>
      </c>
      <c r="E62" s="6" t="s">
        <v>211</v>
      </c>
      <c r="F62" s="6" t="s">
        <v>236</v>
      </c>
      <c r="G62" s="6" t="s">
        <v>474</v>
      </c>
      <c r="H62" s="74">
        <v>1</v>
      </c>
      <c r="I62" s="75">
        <v>800</v>
      </c>
      <c r="J62" s="34"/>
      <c r="K62" s="30"/>
      <c r="L62" s="160"/>
      <c r="M62" s="215">
        <f>ROUND((L62/I62)*H62,2)</f>
        <v>0</v>
      </c>
      <c r="N62" s="165"/>
      <c r="O62" s="29" t="str">
        <f t="shared" si="2"/>
        <v xml:space="preserve">  0</v>
      </c>
      <c r="P62" s="303" t="str">
        <f t="shared" si="3"/>
        <v/>
      </c>
      <c r="Q62" s="295"/>
    </row>
    <row r="63" spans="2:17" ht="3.95" customHeight="1" x14ac:dyDescent="0.25">
      <c r="B63" s="206"/>
      <c r="C63" s="207"/>
      <c r="D63" s="207"/>
      <c r="E63" s="207"/>
      <c r="F63" s="207"/>
      <c r="G63" s="207"/>
      <c r="H63" s="207"/>
      <c r="I63" s="207"/>
      <c r="J63" s="207"/>
      <c r="K63" s="207"/>
      <c r="L63" s="207"/>
      <c r="M63" s="283"/>
      <c r="N63" s="283"/>
      <c r="O63" s="283"/>
      <c r="P63" s="208"/>
      <c r="Q63" s="294"/>
    </row>
    <row r="64" spans="2:17" ht="56.25" x14ac:dyDescent="0.25">
      <c r="B64" s="49" t="s">
        <v>65</v>
      </c>
      <c r="C64" s="139" t="s">
        <v>64</v>
      </c>
      <c r="D64" s="63" t="s">
        <v>66</v>
      </c>
      <c r="E64" s="513" t="s">
        <v>210</v>
      </c>
      <c r="F64" s="7" t="s">
        <v>237</v>
      </c>
      <c r="G64" s="478" t="s">
        <v>207</v>
      </c>
      <c r="H64" s="510">
        <v>1</v>
      </c>
      <c r="I64" s="506">
        <v>2000</v>
      </c>
      <c r="J64" s="507"/>
      <c r="K64" s="515"/>
      <c r="L64" s="508"/>
      <c r="M64" s="486">
        <f>ROUND((L64/I64)*H64,2)</f>
        <v>0</v>
      </c>
      <c r="N64" s="472"/>
      <c r="O64" s="458" t="str">
        <f>CONCATENATE(IF(M64-N64&gt;0,("Mehrbedarf"),IF(M64-N64=0,(" "),("Minderbedarf"))),(" "),ROUND(M64-N64,2))</f>
        <v xml:space="preserve">  0</v>
      </c>
      <c r="P64" s="474" t="str">
        <f>IF(N64="","",ROUND((N64/M64*100)-100,0))</f>
        <v/>
      </c>
      <c r="Q64" s="469"/>
    </row>
    <row r="65" spans="2:17" ht="48" customHeight="1" x14ac:dyDescent="0.25">
      <c r="B65" s="40" t="s">
        <v>67</v>
      </c>
      <c r="C65" s="139" t="s">
        <v>64</v>
      </c>
      <c r="D65" s="41" t="s">
        <v>68</v>
      </c>
      <c r="E65" s="513"/>
      <c r="F65" s="6" t="s">
        <v>272</v>
      </c>
      <c r="G65" s="478"/>
      <c r="H65" s="525"/>
      <c r="I65" s="506"/>
      <c r="J65" s="507"/>
      <c r="K65" s="516"/>
      <c r="L65" s="508"/>
      <c r="M65" s="486"/>
      <c r="N65" s="476"/>
      <c r="O65" s="485"/>
      <c r="P65" s="475"/>
      <c r="Q65" s="470"/>
    </row>
    <row r="66" spans="2:17" ht="3.95" customHeight="1" x14ac:dyDescent="0.25">
      <c r="B66" s="206"/>
      <c r="C66" s="207"/>
      <c r="D66" s="207"/>
      <c r="E66" s="207"/>
      <c r="F66" s="207"/>
      <c r="G66" s="207"/>
      <c r="H66" s="207"/>
      <c r="I66" s="207"/>
      <c r="J66" s="207"/>
      <c r="K66" s="207"/>
      <c r="L66" s="207"/>
      <c r="M66" s="283"/>
      <c r="N66" s="283"/>
      <c r="O66" s="283"/>
      <c r="P66" s="208"/>
      <c r="Q66" s="294"/>
    </row>
    <row r="67" spans="2:17" ht="78.75" x14ac:dyDescent="0.25">
      <c r="B67" s="62" t="s">
        <v>70</v>
      </c>
      <c r="C67" s="139" t="s">
        <v>69</v>
      </c>
      <c r="D67" s="63" t="s">
        <v>71</v>
      </c>
      <c r="E67" s="538" t="s">
        <v>192</v>
      </c>
      <c r="F67" s="76" t="s">
        <v>238</v>
      </c>
      <c r="G67" s="563" t="s">
        <v>218</v>
      </c>
      <c r="H67" s="502">
        <v>0.1</v>
      </c>
      <c r="I67" s="484"/>
      <c r="J67" s="484"/>
      <c r="K67" s="515"/>
      <c r="L67" s="504"/>
      <c r="M67" s="517">
        <f>ROUND(H67,2)</f>
        <v>0.1</v>
      </c>
      <c r="N67" s="472"/>
      <c r="O67" s="458" t="str">
        <f>CONCATENATE(IF(M67-N67&gt;0,("Mehrbedarf"),IF(M67-N67=0,(" "),("Minderbedarf"))),(" "),ROUND(M67-N67,2))</f>
        <v>Mehrbedarf 0,1</v>
      </c>
      <c r="P67" s="474" t="str">
        <f>IF(N67="","",ROUND((N67/M67*100)-100,0))</f>
        <v/>
      </c>
      <c r="Q67" s="469"/>
    </row>
    <row r="68" spans="2:17" ht="33.75" x14ac:dyDescent="0.25">
      <c r="B68" s="45" t="s">
        <v>72</v>
      </c>
      <c r="C68" s="139" t="s">
        <v>69</v>
      </c>
      <c r="D68" s="3" t="s">
        <v>294</v>
      </c>
      <c r="E68" s="538"/>
      <c r="F68" s="77" t="s">
        <v>667</v>
      </c>
      <c r="G68" s="563"/>
      <c r="H68" s="502"/>
      <c r="I68" s="484"/>
      <c r="J68" s="484"/>
      <c r="K68" s="555"/>
      <c r="L68" s="504"/>
      <c r="M68" s="517"/>
      <c r="N68" s="476"/>
      <c r="O68" s="484"/>
      <c r="P68" s="477"/>
      <c r="Q68" s="470"/>
    </row>
    <row r="69" spans="2:17" ht="33.75" x14ac:dyDescent="0.25">
      <c r="B69" s="35" t="s">
        <v>73</v>
      </c>
      <c r="C69" s="139" t="s">
        <v>69</v>
      </c>
      <c r="D69" s="6" t="s">
        <v>641</v>
      </c>
      <c r="E69" s="538"/>
      <c r="F69" s="453" t="s">
        <v>642</v>
      </c>
      <c r="G69" s="563"/>
      <c r="H69" s="502"/>
      <c r="I69" s="484"/>
      <c r="J69" s="484"/>
      <c r="K69" s="516"/>
      <c r="L69" s="504"/>
      <c r="M69" s="517"/>
      <c r="N69" s="476"/>
      <c r="O69" s="485"/>
      <c r="P69" s="475"/>
      <c r="Q69" s="470"/>
    </row>
    <row r="70" spans="2:17" ht="3.95" customHeight="1" x14ac:dyDescent="0.25">
      <c r="B70" s="206"/>
      <c r="C70" s="207"/>
      <c r="D70" s="207"/>
      <c r="E70" s="207"/>
      <c r="F70" s="207"/>
      <c r="G70" s="207"/>
      <c r="H70" s="207"/>
      <c r="I70" s="207"/>
      <c r="J70" s="207"/>
      <c r="K70" s="207"/>
      <c r="L70" s="207"/>
      <c r="M70" s="283"/>
      <c r="N70" s="283"/>
      <c r="O70" s="283"/>
      <c r="P70" s="208"/>
      <c r="Q70" s="294"/>
    </row>
    <row r="71" spans="2:17" ht="36.75" customHeight="1" x14ac:dyDescent="0.25">
      <c r="B71" s="49" t="s">
        <v>76</v>
      </c>
      <c r="C71" s="139" t="s">
        <v>75</v>
      </c>
      <c r="D71" s="46" t="s">
        <v>77</v>
      </c>
      <c r="E71" s="499" t="s">
        <v>428</v>
      </c>
      <c r="F71" s="8" t="s">
        <v>618</v>
      </c>
      <c r="G71" s="8" t="s">
        <v>181</v>
      </c>
      <c r="H71" s="50">
        <v>0.5</v>
      </c>
      <c r="I71" s="78">
        <v>10000</v>
      </c>
      <c r="J71" s="52"/>
      <c r="K71" s="515"/>
      <c r="L71" s="164">
        <f>D9</f>
        <v>0</v>
      </c>
      <c r="M71" s="486">
        <f>ROUND((D9/I71)*H71+(L72/I72)*H72+(L73/I73)*H73+(L74/I74)*H74,2)</f>
        <v>0</v>
      </c>
      <c r="N71" s="472"/>
      <c r="O71" s="458" t="str">
        <f>CONCATENATE(IF(M71-N71&gt;0,("Mehrbedarf"),IF(M71-N71=0,(" "),("Minderbedarf"))),(" "),ROUND(M71-N71,2))</f>
        <v xml:space="preserve">  0</v>
      </c>
      <c r="P71" s="474" t="str">
        <f>IF(N71="","",ROUND((N71/M71*100)-100,0))</f>
        <v/>
      </c>
      <c r="Q71" s="469"/>
    </row>
    <row r="72" spans="2:17" ht="134.25" customHeight="1" x14ac:dyDescent="0.25">
      <c r="B72" s="48" t="s">
        <v>78</v>
      </c>
      <c r="C72" s="139" t="s">
        <v>75</v>
      </c>
      <c r="D72" s="32" t="s">
        <v>389</v>
      </c>
      <c r="E72" s="499"/>
      <c r="F72" s="32" t="s">
        <v>390</v>
      </c>
      <c r="G72" s="32" t="s">
        <v>182</v>
      </c>
      <c r="H72" s="28">
        <v>0.1</v>
      </c>
      <c r="I72" s="60">
        <v>125</v>
      </c>
      <c r="J72" s="52"/>
      <c r="K72" s="555"/>
      <c r="L72" s="159"/>
      <c r="M72" s="486"/>
      <c r="N72" s="476"/>
      <c r="O72" s="484"/>
      <c r="P72" s="477"/>
      <c r="Q72" s="470"/>
    </row>
    <row r="73" spans="2:17" ht="67.5" x14ac:dyDescent="0.25">
      <c r="B73" s="48" t="s">
        <v>387</v>
      </c>
      <c r="C73" s="139" t="s">
        <v>75</v>
      </c>
      <c r="D73" s="2" t="s">
        <v>79</v>
      </c>
      <c r="E73" s="499"/>
      <c r="F73" s="32" t="s">
        <v>643</v>
      </c>
      <c r="G73" s="141" t="s">
        <v>497</v>
      </c>
      <c r="H73" s="28">
        <v>1</v>
      </c>
      <c r="I73" s="60">
        <v>300</v>
      </c>
      <c r="J73" s="79"/>
      <c r="K73" s="555"/>
      <c r="L73" s="159"/>
      <c r="M73" s="486"/>
      <c r="N73" s="476"/>
      <c r="O73" s="484"/>
      <c r="P73" s="477"/>
      <c r="Q73" s="470"/>
    </row>
    <row r="74" spans="2:17" ht="67.5" x14ac:dyDescent="0.25">
      <c r="B74" s="48" t="s">
        <v>388</v>
      </c>
      <c r="C74" s="139" t="s">
        <v>75</v>
      </c>
      <c r="D74" s="137" t="s">
        <v>385</v>
      </c>
      <c r="E74" s="499"/>
      <c r="F74" s="138" t="s">
        <v>386</v>
      </c>
      <c r="G74" s="138" t="s">
        <v>429</v>
      </c>
      <c r="H74" s="37">
        <v>1</v>
      </c>
      <c r="I74" s="89">
        <v>250</v>
      </c>
      <c r="J74" s="79"/>
      <c r="K74" s="555"/>
      <c r="L74" s="159"/>
      <c r="M74" s="486"/>
      <c r="N74" s="476"/>
      <c r="O74" s="484"/>
      <c r="P74" s="477"/>
      <c r="Q74" s="470"/>
    </row>
    <row r="75" spans="2:17" ht="60" customHeight="1" x14ac:dyDescent="0.25">
      <c r="B75" s="48" t="s">
        <v>80</v>
      </c>
      <c r="C75" s="139" t="s">
        <v>75</v>
      </c>
      <c r="D75" s="32" t="s">
        <v>291</v>
      </c>
      <c r="E75" s="499"/>
      <c r="F75" s="3" t="s">
        <v>392</v>
      </c>
      <c r="G75" s="565"/>
      <c r="H75" s="547"/>
      <c r="I75" s="547"/>
      <c r="J75" s="547"/>
      <c r="K75" s="555"/>
      <c r="L75" s="503"/>
      <c r="M75" s="486"/>
      <c r="N75" s="476"/>
      <c r="O75" s="484"/>
      <c r="P75" s="477"/>
      <c r="Q75" s="470"/>
    </row>
    <row r="76" spans="2:17" ht="45" x14ac:dyDescent="0.25">
      <c r="B76" s="48" t="s">
        <v>81</v>
      </c>
      <c r="C76" s="139" t="s">
        <v>75</v>
      </c>
      <c r="D76" s="2" t="s">
        <v>208</v>
      </c>
      <c r="E76" s="499"/>
      <c r="F76" s="3" t="s">
        <v>644</v>
      </c>
      <c r="G76" s="518"/>
      <c r="H76" s="507"/>
      <c r="I76" s="507"/>
      <c r="J76" s="507"/>
      <c r="K76" s="555"/>
      <c r="L76" s="504"/>
      <c r="M76" s="486"/>
      <c r="N76" s="476"/>
      <c r="O76" s="484"/>
      <c r="P76" s="477"/>
      <c r="Q76" s="470"/>
    </row>
    <row r="77" spans="2:17" ht="27" customHeight="1" x14ac:dyDescent="0.25">
      <c r="B77" s="48" t="s">
        <v>82</v>
      </c>
      <c r="C77" s="139" t="s">
        <v>75</v>
      </c>
      <c r="D77" s="2" t="s">
        <v>391</v>
      </c>
      <c r="E77" s="499"/>
      <c r="F77" s="3" t="s">
        <v>271</v>
      </c>
      <c r="G77" s="518"/>
      <c r="H77" s="507"/>
      <c r="I77" s="507"/>
      <c r="J77" s="507"/>
      <c r="K77" s="555"/>
      <c r="L77" s="504"/>
      <c r="M77" s="486"/>
      <c r="N77" s="476"/>
      <c r="O77" s="484"/>
      <c r="P77" s="477"/>
      <c r="Q77" s="470"/>
    </row>
    <row r="78" spans="2:17" ht="42" customHeight="1" x14ac:dyDescent="0.25">
      <c r="B78" s="48" t="s">
        <v>83</v>
      </c>
      <c r="C78" s="139" t="s">
        <v>75</v>
      </c>
      <c r="D78" s="2" t="s">
        <v>84</v>
      </c>
      <c r="E78" s="499"/>
      <c r="F78" s="3" t="s">
        <v>239</v>
      </c>
      <c r="G78" s="518"/>
      <c r="H78" s="507"/>
      <c r="I78" s="507"/>
      <c r="J78" s="507"/>
      <c r="K78" s="555"/>
      <c r="L78" s="504"/>
      <c r="M78" s="486"/>
      <c r="N78" s="476"/>
      <c r="O78" s="484"/>
      <c r="P78" s="477"/>
      <c r="Q78" s="470"/>
    </row>
    <row r="79" spans="2:17" ht="38.25" customHeight="1" x14ac:dyDescent="0.25">
      <c r="B79" s="48" t="s">
        <v>85</v>
      </c>
      <c r="C79" s="139" t="s">
        <v>75</v>
      </c>
      <c r="D79" s="2" t="s">
        <v>86</v>
      </c>
      <c r="E79" s="499"/>
      <c r="F79" s="3" t="s">
        <v>240</v>
      </c>
      <c r="G79" s="518"/>
      <c r="H79" s="507"/>
      <c r="I79" s="507"/>
      <c r="J79" s="507"/>
      <c r="K79" s="555"/>
      <c r="L79" s="504"/>
      <c r="M79" s="486"/>
      <c r="N79" s="476"/>
      <c r="O79" s="484"/>
      <c r="P79" s="477"/>
      <c r="Q79" s="470"/>
    </row>
    <row r="80" spans="2:17" ht="30" customHeight="1" x14ac:dyDescent="0.25">
      <c r="B80" s="40" t="s">
        <v>87</v>
      </c>
      <c r="C80" s="139" t="s">
        <v>75</v>
      </c>
      <c r="D80" s="41" t="s">
        <v>88</v>
      </c>
      <c r="E80" s="499"/>
      <c r="F80" s="6" t="s">
        <v>241</v>
      </c>
      <c r="G80" s="518"/>
      <c r="H80" s="507"/>
      <c r="I80" s="507"/>
      <c r="J80" s="507"/>
      <c r="K80" s="516"/>
      <c r="L80" s="504"/>
      <c r="M80" s="486"/>
      <c r="N80" s="476"/>
      <c r="O80" s="485"/>
      <c r="P80" s="475"/>
      <c r="Q80" s="470"/>
    </row>
    <row r="81" spans="2:17" ht="3.95" customHeight="1" x14ac:dyDescent="0.25">
      <c r="B81" s="206"/>
      <c r="C81" s="207"/>
      <c r="D81" s="207"/>
      <c r="E81" s="207"/>
      <c r="F81" s="207"/>
      <c r="G81" s="207"/>
      <c r="H81" s="207"/>
      <c r="I81" s="207"/>
      <c r="J81" s="207"/>
      <c r="K81" s="207"/>
      <c r="L81" s="207"/>
      <c r="M81" s="283"/>
      <c r="N81" s="283"/>
      <c r="O81" s="283"/>
      <c r="P81" s="208"/>
      <c r="Q81" s="294"/>
    </row>
    <row r="82" spans="2:17" ht="60" customHeight="1" x14ac:dyDescent="0.25">
      <c r="B82" s="62" t="s">
        <v>89</v>
      </c>
      <c r="C82" s="142" t="s">
        <v>393</v>
      </c>
      <c r="D82" s="63" t="s">
        <v>90</v>
      </c>
      <c r="E82" s="8" t="s">
        <v>223</v>
      </c>
      <c r="F82" s="8" t="s">
        <v>615</v>
      </c>
      <c r="G82" s="7" t="s">
        <v>498</v>
      </c>
      <c r="H82" s="64">
        <v>1</v>
      </c>
      <c r="I82" s="80">
        <v>3000</v>
      </c>
      <c r="J82" s="81"/>
      <c r="K82" s="30"/>
      <c r="L82" s="161"/>
      <c r="M82" s="214">
        <f>ROUND((L82/I82)*H82,2)</f>
        <v>0</v>
      </c>
      <c r="N82" s="158"/>
      <c r="O82" s="29" t="str">
        <f>CONCATENATE(IF(M82-N82&gt;0,("Mehrbedarf"),IF(M82-N82=0,(" "),("Minderbedarf"))),(" "),ROUND(M82-N82,2))</f>
        <v xml:space="preserve">  0</v>
      </c>
      <c r="P82" s="303" t="str">
        <f>IF(N82="","",ROUND((N82/M82*100)-100,0))</f>
        <v/>
      </c>
      <c r="Q82" s="295"/>
    </row>
    <row r="83" spans="2:17" ht="67.5" x14ac:dyDescent="0.25">
      <c r="B83" s="45" t="s">
        <v>91</v>
      </c>
      <c r="C83" s="142" t="s">
        <v>393</v>
      </c>
      <c r="D83" s="2" t="s">
        <v>292</v>
      </c>
      <c r="E83" s="3" t="s">
        <v>223</v>
      </c>
      <c r="F83" s="3" t="s">
        <v>616</v>
      </c>
      <c r="G83" s="6" t="s">
        <v>430</v>
      </c>
      <c r="H83" s="29">
        <v>1</v>
      </c>
      <c r="I83" s="73">
        <v>3000</v>
      </c>
      <c r="J83" s="27"/>
      <c r="K83" s="30"/>
      <c r="L83" s="159"/>
      <c r="M83" s="166">
        <f>ROUND((L83/I83)*H83,2)</f>
        <v>0</v>
      </c>
      <c r="N83" s="158"/>
      <c r="O83" s="29" t="str">
        <f>CONCATENATE(IF(M83-N83&gt;0,("Mehrbedarf"),IF(M83-N83=0,(" "),("Minderbedarf"))),(" "),ROUND(M83-N83,2))</f>
        <v xml:space="preserve">  0</v>
      </c>
      <c r="P83" s="303" t="str">
        <f>IF(N83="","",ROUND((N83/M83*100)-100,0))</f>
        <v/>
      </c>
      <c r="Q83" s="295"/>
    </row>
    <row r="84" spans="2:17" ht="63.75" customHeight="1" x14ac:dyDescent="0.25">
      <c r="B84" s="35" t="s">
        <v>92</v>
      </c>
      <c r="C84" s="142" t="s">
        <v>393</v>
      </c>
      <c r="D84" s="41" t="s">
        <v>466</v>
      </c>
      <c r="E84" s="4" t="s">
        <v>268</v>
      </c>
      <c r="F84" s="4" t="s">
        <v>617</v>
      </c>
      <c r="G84" s="4" t="s">
        <v>181</v>
      </c>
      <c r="H84" s="82">
        <v>0.1</v>
      </c>
      <c r="I84" s="75">
        <v>1000</v>
      </c>
      <c r="J84" s="34"/>
      <c r="K84" s="30"/>
      <c r="L84" s="167">
        <f>D9</f>
        <v>0</v>
      </c>
      <c r="M84" s="215">
        <f>ROUND((D9/I84)*H84,2)</f>
        <v>0</v>
      </c>
      <c r="N84" s="165"/>
      <c r="O84" s="29" t="str">
        <f>CONCATENATE(IF(M84-N84&gt;0,("Mehrbedarf"),IF(M84-N84=0,(" "),("Minderbedarf"))),(" "),ROUND(M84-N84,2))</f>
        <v xml:space="preserve">  0</v>
      </c>
      <c r="P84" s="303" t="str">
        <f>IF(N84="","",ROUND((N84/M84*100)-100,0))</f>
        <v/>
      </c>
      <c r="Q84" s="295"/>
    </row>
    <row r="85" spans="2:17" ht="3.95" customHeight="1" x14ac:dyDescent="0.25">
      <c r="B85" s="206"/>
      <c r="C85" s="207"/>
      <c r="D85" s="207"/>
      <c r="E85" s="207"/>
      <c r="F85" s="207"/>
      <c r="G85" s="207"/>
      <c r="H85" s="207"/>
      <c r="I85" s="207"/>
      <c r="J85" s="207"/>
      <c r="K85" s="207"/>
      <c r="L85" s="207"/>
      <c r="M85" s="283"/>
      <c r="N85" s="283"/>
      <c r="O85" s="283"/>
      <c r="P85" s="208"/>
      <c r="Q85" s="294"/>
    </row>
    <row r="86" spans="2:17" ht="63.75" customHeight="1" x14ac:dyDescent="0.25">
      <c r="B86" s="83" t="s">
        <v>318</v>
      </c>
      <c r="C86" s="142" t="s">
        <v>320</v>
      </c>
      <c r="D86" s="2" t="s">
        <v>321</v>
      </c>
      <c r="E86" s="489" t="s">
        <v>323</v>
      </c>
      <c r="F86" s="3" t="s">
        <v>324</v>
      </c>
      <c r="G86" s="537" t="s">
        <v>499</v>
      </c>
      <c r="H86" s="502"/>
      <c r="I86" s="502"/>
      <c r="J86" s="484"/>
      <c r="K86" s="515"/>
      <c r="L86" s="503"/>
      <c r="M86" s="532">
        <f>N86</f>
        <v>0</v>
      </c>
      <c r="N86" s="472"/>
      <c r="O86" s="458" t="str">
        <f>CONCATENATE(IF(M86-N86&gt;0,("Mehrbedarf"),IF(M86-N86=0,(" "),("Minderbedarf"))),(" "),ROUND(M86-N86,2))</f>
        <v xml:space="preserve">  0</v>
      </c>
      <c r="P86" s="474" t="str">
        <f>IF(N86="","",ROUND((N86/M86*100)-100,0))</f>
        <v/>
      </c>
      <c r="Q86" s="469"/>
    </row>
    <row r="87" spans="2:17" ht="49.5" customHeight="1" x14ac:dyDescent="0.25">
      <c r="B87" s="84" t="s">
        <v>319</v>
      </c>
      <c r="C87" s="142" t="s">
        <v>320</v>
      </c>
      <c r="D87" s="2" t="s">
        <v>322</v>
      </c>
      <c r="E87" s="490"/>
      <c r="F87" s="3" t="s">
        <v>325</v>
      </c>
      <c r="G87" s="571"/>
      <c r="H87" s="502"/>
      <c r="I87" s="502"/>
      <c r="J87" s="484"/>
      <c r="K87" s="516"/>
      <c r="L87" s="505"/>
      <c r="M87" s="532"/>
      <c r="N87" s="476"/>
      <c r="O87" s="485"/>
      <c r="P87" s="475"/>
      <c r="Q87" s="471"/>
    </row>
    <row r="88" spans="2:17" ht="3.95" customHeight="1" x14ac:dyDescent="0.25">
      <c r="B88" s="206"/>
      <c r="C88" s="207"/>
      <c r="D88" s="207"/>
      <c r="E88" s="207"/>
      <c r="F88" s="207"/>
      <c r="G88" s="207"/>
      <c r="H88" s="207"/>
      <c r="I88" s="207"/>
      <c r="J88" s="207"/>
      <c r="K88" s="207"/>
      <c r="L88" s="207"/>
      <c r="M88" s="283"/>
      <c r="N88" s="283"/>
      <c r="O88" s="283"/>
      <c r="P88" s="208"/>
      <c r="Q88" s="294"/>
    </row>
    <row r="89" spans="2:17" ht="43.5" customHeight="1" x14ac:dyDescent="0.25">
      <c r="B89" s="85" t="s">
        <v>94</v>
      </c>
      <c r="C89" s="142" t="s">
        <v>93</v>
      </c>
      <c r="D89" s="63" t="s">
        <v>95</v>
      </c>
      <c r="E89" s="513" t="s">
        <v>394</v>
      </c>
      <c r="F89" s="86" t="s">
        <v>242</v>
      </c>
      <c r="G89" s="518" t="s">
        <v>181</v>
      </c>
      <c r="H89" s="509">
        <v>0.1</v>
      </c>
      <c r="I89" s="509">
        <v>1</v>
      </c>
      <c r="J89" s="506">
        <v>20000</v>
      </c>
      <c r="K89" s="515"/>
      <c r="L89" s="503">
        <f>D9</f>
        <v>0</v>
      </c>
      <c r="M89" s="486" t="b">
        <f>IF(D11="Ja",((D9/J89)*I89+H89+(D9/I91)*H91),IF(D11="Nein",((D9/J89)*I89+H89)))</f>
        <v>0</v>
      </c>
      <c r="N89" s="472"/>
      <c r="O89" s="458" t="str">
        <f>CONCATENATE(IF(M89-N89&gt;0,("Mehrbedarf"),IF(M89-N89=0,(" "),("Minderbedarf"))),(" "),ROUND(M89-N89,2))</f>
        <v xml:space="preserve">  0</v>
      </c>
      <c r="P89" s="474" t="str">
        <f>IF(N89="","",ROUND((N89/M89*100)-100,0))</f>
        <v/>
      </c>
      <c r="Q89" s="469"/>
    </row>
    <row r="90" spans="2:17" ht="25.5" customHeight="1" x14ac:dyDescent="0.25">
      <c r="B90" s="87" t="s">
        <v>96</v>
      </c>
      <c r="C90" s="142" t="s">
        <v>93</v>
      </c>
      <c r="D90" s="2" t="s">
        <v>97</v>
      </c>
      <c r="E90" s="513"/>
      <c r="F90" s="3" t="s">
        <v>243</v>
      </c>
      <c r="G90" s="518"/>
      <c r="H90" s="510"/>
      <c r="I90" s="510"/>
      <c r="J90" s="511"/>
      <c r="K90" s="555"/>
      <c r="L90" s="504"/>
      <c r="M90" s="486"/>
      <c r="N90" s="476"/>
      <c r="O90" s="484"/>
      <c r="P90" s="477"/>
      <c r="Q90" s="470"/>
    </row>
    <row r="91" spans="2:17" ht="78.75" x14ac:dyDescent="0.25">
      <c r="B91" s="88" t="s">
        <v>98</v>
      </c>
      <c r="C91" s="142" t="s">
        <v>93</v>
      </c>
      <c r="D91" s="41" t="s">
        <v>99</v>
      </c>
      <c r="E91" s="513"/>
      <c r="F91" s="86" t="s">
        <v>645</v>
      </c>
      <c r="G91" s="518"/>
      <c r="H91" s="37">
        <v>1</v>
      </c>
      <c r="I91" s="89">
        <v>25000</v>
      </c>
      <c r="J91" s="72"/>
      <c r="K91" s="516"/>
      <c r="L91" s="505"/>
      <c r="M91" s="486"/>
      <c r="N91" s="476"/>
      <c r="O91" s="485"/>
      <c r="P91" s="475"/>
      <c r="Q91" s="470"/>
    </row>
    <row r="92" spans="2:17" ht="3.95" customHeight="1" x14ac:dyDescent="0.25">
      <c r="B92" s="206"/>
      <c r="C92" s="207"/>
      <c r="D92" s="207"/>
      <c r="E92" s="207"/>
      <c r="F92" s="207"/>
      <c r="G92" s="207"/>
      <c r="H92" s="207"/>
      <c r="I92" s="207"/>
      <c r="J92" s="207"/>
      <c r="K92" s="207"/>
      <c r="L92" s="207"/>
      <c r="M92" s="283"/>
      <c r="N92" s="283"/>
      <c r="O92" s="283"/>
      <c r="P92" s="208"/>
      <c r="Q92" s="294"/>
    </row>
    <row r="93" spans="2:17" ht="95.25" customHeight="1" x14ac:dyDescent="0.25">
      <c r="B93" s="83" t="s">
        <v>101</v>
      </c>
      <c r="C93" s="142" t="s">
        <v>100</v>
      </c>
      <c r="D93" s="63" t="s">
        <v>102</v>
      </c>
      <c r="E93" s="479" t="s">
        <v>209</v>
      </c>
      <c r="F93" s="8" t="s">
        <v>646</v>
      </c>
      <c r="G93" s="500" t="s">
        <v>183</v>
      </c>
      <c r="H93" s="502">
        <v>0.25</v>
      </c>
      <c r="I93" s="502">
        <v>0.1</v>
      </c>
      <c r="J93" s="484">
        <v>2</v>
      </c>
      <c r="K93" s="515"/>
      <c r="L93" s="508"/>
      <c r="M93" s="517">
        <f>ROUND(H93+(L93/J93)*I93,2)</f>
        <v>0.25</v>
      </c>
      <c r="N93" s="472"/>
      <c r="O93" s="458" t="str">
        <f>CONCATENATE(IF(M93-N93&gt;0,("Mehrbedarf"),IF(M93-N93=0,(" "),("Minderbedarf"))),(" "),ROUND(M93-N93,2))</f>
        <v>Mehrbedarf 0,25</v>
      </c>
      <c r="P93" s="474" t="str">
        <f>IF(N93="","",ROUND((N93/M93*100)-100,0))</f>
        <v/>
      </c>
      <c r="Q93" s="469"/>
    </row>
    <row r="94" spans="2:17" ht="33.75" x14ac:dyDescent="0.25">
      <c r="B94" s="84" t="s">
        <v>103</v>
      </c>
      <c r="C94" s="142" t="s">
        <v>100</v>
      </c>
      <c r="D94" s="41" t="s">
        <v>104</v>
      </c>
      <c r="E94" s="493"/>
      <c r="F94" s="6" t="s">
        <v>245</v>
      </c>
      <c r="G94" s="501"/>
      <c r="H94" s="502"/>
      <c r="I94" s="502"/>
      <c r="J94" s="484"/>
      <c r="K94" s="516"/>
      <c r="L94" s="508"/>
      <c r="M94" s="517"/>
      <c r="N94" s="476"/>
      <c r="O94" s="485"/>
      <c r="P94" s="475"/>
      <c r="Q94" s="470"/>
    </row>
    <row r="95" spans="2:17" ht="3.95" customHeight="1" x14ac:dyDescent="0.25">
      <c r="B95" s="206"/>
      <c r="C95" s="207"/>
      <c r="D95" s="207"/>
      <c r="E95" s="207"/>
      <c r="F95" s="207"/>
      <c r="G95" s="207"/>
      <c r="H95" s="207"/>
      <c r="I95" s="207"/>
      <c r="J95" s="207"/>
      <c r="K95" s="207"/>
      <c r="L95" s="207"/>
      <c r="M95" s="283"/>
      <c r="N95" s="283"/>
      <c r="O95" s="283"/>
      <c r="P95" s="208"/>
      <c r="Q95" s="294"/>
    </row>
    <row r="96" spans="2:17" ht="48" customHeight="1" x14ac:dyDescent="0.25">
      <c r="B96" s="85" t="s">
        <v>105</v>
      </c>
      <c r="C96" s="478" t="s">
        <v>400</v>
      </c>
      <c r="D96" s="63" t="s">
        <v>106</v>
      </c>
      <c r="E96" s="479" t="s">
        <v>396</v>
      </c>
      <c r="F96" s="11" t="s">
        <v>246</v>
      </c>
      <c r="G96" s="143" t="s">
        <v>500</v>
      </c>
      <c r="H96" s="50">
        <v>1</v>
      </c>
      <c r="I96" s="78">
        <v>10</v>
      </c>
      <c r="J96" s="52"/>
      <c r="K96" s="515"/>
      <c r="L96" s="161"/>
      <c r="M96" s="486">
        <f>ROUND((L96/I96)*H96+(L97/I97)*H97,2)</f>
        <v>0</v>
      </c>
      <c r="N96" s="476"/>
      <c r="O96" s="458" t="str">
        <f>CONCATENATE(IF(M96-N96&gt;0,("Mehrbedarf"),IF(M96-N96=0,(" "),("Minderbedarf"))),(" "),ROUND(M96-N96,2))</f>
        <v xml:space="preserve">  0</v>
      </c>
      <c r="P96" s="474" t="str">
        <f>IF(N96="","",ROUND((N96/M96*100)-100,0))</f>
        <v/>
      </c>
      <c r="Q96" s="470"/>
    </row>
    <row r="97" spans="2:17" ht="168.75" x14ac:dyDescent="0.25">
      <c r="B97" s="87" t="s">
        <v>107</v>
      </c>
      <c r="C97" s="478"/>
      <c r="D97" s="2" t="s">
        <v>108</v>
      </c>
      <c r="E97" s="480"/>
      <c r="F97" s="3" t="s">
        <v>659</v>
      </c>
      <c r="G97" s="143" t="s">
        <v>395</v>
      </c>
      <c r="H97" s="28">
        <v>1</v>
      </c>
      <c r="I97" s="60">
        <v>3500</v>
      </c>
      <c r="J97" s="52"/>
      <c r="K97" s="516"/>
      <c r="L97" s="159"/>
      <c r="M97" s="512"/>
      <c r="N97" s="473"/>
      <c r="O97" s="485"/>
      <c r="P97" s="475"/>
      <c r="Q97" s="471"/>
    </row>
    <row r="98" spans="2:17" ht="45" x14ac:dyDescent="0.25">
      <c r="B98" s="496" t="s">
        <v>109</v>
      </c>
      <c r="C98" s="478"/>
      <c r="D98" s="498" t="s">
        <v>286</v>
      </c>
      <c r="E98" s="493" t="s">
        <v>620</v>
      </c>
      <c r="F98" s="493" t="s">
        <v>399</v>
      </c>
      <c r="G98" s="144" t="s">
        <v>501</v>
      </c>
      <c r="H98" s="28">
        <v>1</v>
      </c>
      <c r="I98" s="60">
        <v>4</v>
      </c>
      <c r="J98" s="55"/>
      <c r="K98" s="515"/>
      <c r="L98" s="162">
        <f>L96</f>
        <v>0</v>
      </c>
      <c r="M98" s="514">
        <f>ROUND((L98/I98)*H98+(L99/I99)*H99,2)</f>
        <v>0</v>
      </c>
      <c r="N98" s="472"/>
      <c r="O98" s="458" t="str">
        <f>CONCATENATE(IF(M98-N98&gt;0,("Mehrbedarf"),IF(M98-N98=0,(" "),("Minderbedarf"))),(" "),ROUND(M98-N98,2))</f>
        <v xml:space="preserve">  0</v>
      </c>
      <c r="P98" s="474" t="str">
        <f>IF(N98="","",ROUND((N98/M98*100)-100,0))</f>
        <v/>
      </c>
      <c r="Q98" s="469"/>
    </row>
    <row r="99" spans="2:17" ht="51" customHeight="1" x14ac:dyDescent="0.25">
      <c r="B99" s="497"/>
      <c r="C99" s="478"/>
      <c r="D99" s="489"/>
      <c r="E99" s="499"/>
      <c r="F99" s="499"/>
      <c r="G99" s="144" t="s">
        <v>398</v>
      </c>
      <c r="H99" s="37">
        <v>0.1</v>
      </c>
      <c r="I99" s="89">
        <v>60</v>
      </c>
      <c r="J99" s="72"/>
      <c r="K99" s="516"/>
      <c r="L99" s="167">
        <f>L97</f>
        <v>0</v>
      </c>
      <c r="M99" s="486"/>
      <c r="N99" s="476"/>
      <c r="O99" s="485"/>
      <c r="P99" s="475"/>
      <c r="Q99" s="470"/>
    </row>
    <row r="100" spans="2:17" ht="3.95" customHeight="1" x14ac:dyDescent="0.25">
      <c r="B100" s="206"/>
      <c r="C100" s="207"/>
      <c r="D100" s="207"/>
      <c r="E100" s="207"/>
      <c r="F100" s="207"/>
      <c r="G100" s="207"/>
      <c r="H100" s="207"/>
      <c r="I100" s="207"/>
      <c r="J100" s="207"/>
      <c r="K100" s="207"/>
      <c r="L100" s="207"/>
      <c r="M100" s="283"/>
      <c r="N100" s="283"/>
      <c r="O100" s="283"/>
      <c r="P100" s="208"/>
      <c r="Q100" s="294"/>
    </row>
    <row r="101" spans="2:17" ht="93.75" customHeight="1" x14ac:dyDescent="0.25">
      <c r="B101" s="83" t="s">
        <v>111</v>
      </c>
      <c r="C101" s="140" t="s">
        <v>110</v>
      </c>
      <c r="D101" s="63" t="s">
        <v>287</v>
      </c>
      <c r="E101" s="499" t="s">
        <v>477</v>
      </c>
      <c r="F101" s="8" t="s">
        <v>247</v>
      </c>
      <c r="G101" s="148" t="s">
        <v>184</v>
      </c>
      <c r="H101" s="145">
        <v>0.1</v>
      </c>
      <c r="I101" s="145">
        <v>0.1</v>
      </c>
      <c r="J101" s="134">
        <v>20</v>
      </c>
      <c r="K101" s="515"/>
      <c r="L101" s="168"/>
      <c r="M101" s="556">
        <f>IF(L102="Ja",(H101+(L101/J101)*I101),((L101/J101)*I101))</f>
        <v>0</v>
      </c>
      <c r="N101" s="472"/>
      <c r="O101" s="458" t="str">
        <f>CONCATENATE(IF(M101-N101&gt;0,("Mehrbedarf"),IF(M101-N101=0,(" "),("Minderbedarf"))),(" "),ROUND(M101-N101,2))</f>
        <v xml:space="preserve">  0</v>
      </c>
      <c r="P101" s="474" t="str">
        <f>IF(N101="","",ROUND((N101/M101*100)-100,0))</f>
        <v/>
      </c>
      <c r="Q101" s="469"/>
    </row>
    <row r="102" spans="2:17" ht="108.75" customHeight="1" x14ac:dyDescent="0.25">
      <c r="B102" s="31" t="s">
        <v>112</v>
      </c>
      <c r="C102" s="140" t="s">
        <v>110</v>
      </c>
      <c r="D102" s="2" t="s">
        <v>663</v>
      </c>
      <c r="E102" s="479"/>
      <c r="F102" s="10" t="s">
        <v>267</v>
      </c>
      <c r="G102" s="150" t="s">
        <v>502</v>
      </c>
      <c r="H102" s="146"/>
      <c r="I102" s="146"/>
      <c r="J102" s="133"/>
      <c r="K102" s="516"/>
      <c r="L102" s="169"/>
      <c r="M102" s="524"/>
      <c r="N102" s="473"/>
      <c r="O102" s="485"/>
      <c r="P102" s="475"/>
      <c r="Q102" s="471"/>
    </row>
    <row r="103" spans="2:17" ht="112.5" x14ac:dyDescent="0.25">
      <c r="B103" s="31" t="s">
        <v>114</v>
      </c>
      <c r="C103" s="140" t="s">
        <v>110</v>
      </c>
      <c r="D103" s="2" t="s">
        <v>244</v>
      </c>
      <c r="E103" s="493" t="s">
        <v>222</v>
      </c>
      <c r="F103" s="90" t="s">
        <v>401</v>
      </c>
      <c r="G103" s="493" t="s">
        <v>181</v>
      </c>
      <c r="H103" s="560">
        <v>1</v>
      </c>
      <c r="I103" s="562">
        <v>8000</v>
      </c>
      <c r="J103" s="542"/>
      <c r="K103" s="515"/>
      <c r="L103" s="503">
        <f>D9</f>
        <v>0</v>
      </c>
      <c r="M103" s="543">
        <f>ROUND((D9/I103)*H103,2)</f>
        <v>0</v>
      </c>
      <c r="N103" s="476"/>
      <c r="O103" s="458" t="str">
        <f>CONCATENATE(IF(M103-N103&gt;0,("Mehrbedarf"),IF(M103-N103=0,(" "),("Minderbedarf"))),(" "),ROUND(M103-N103,2))</f>
        <v xml:space="preserve">  0</v>
      </c>
      <c r="P103" s="474" t="str">
        <f>IF(N103="","",ROUND((N103/M103*100)-100,0))</f>
        <v/>
      </c>
      <c r="Q103" s="470"/>
    </row>
    <row r="104" spans="2:17" ht="22.5" customHeight="1" x14ac:dyDescent="0.25">
      <c r="B104" s="84" t="s">
        <v>115</v>
      </c>
      <c r="C104" s="140" t="s">
        <v>110</v>
      </c>
      <c r="D104" s="91" t="s">
        <v>116</v>
      </c>
      <c r="E104" s="499"/>
      <c r="F104" s="41" t="s">
        <v>248</v>
      </c>
      <c r="G104" s="499"/>
      <c r="H104" s="561"/>
      <c r="I104" s="528"/>
      <c r="J104" s="484"/>
      <c r="K104" s="516"/>
      <c r="L104" s="504"/>
      <c r="M104" s="517"/>
      <c r="N104" s="476"/>
      <c r="O104" s="485"/>
      <c r="P104" s="475"/>
      <c r="Q104" s="470"/>
    </row>
    <row r="105" spans="2:17" ht="3.95" customHeight="1" x14ac:dyDescent="0.25">
      <c r="B105" s="206"/>
      <c r="C105" s="207"/>
      <c r="D105" s="207"/>
      <c r="E105" s="207"/>
      <c r="F105" s="207"/>
      <c r="G105" s="207"/>
      <c r="H105" s="207"/>
      <c r="I105" s="207"/>
      <c r="J105" s="207"/>
      <c r="K105" s="207"/>
      <c r="L105" s="207"/>
      <c r="M105" s="283"/>
      <c r="N105" s="283"/>
      <c r="O105" s="283"/>
      <c r="P105" s="208"/>
      <c r="Q105" s="294"/>
    </row>
    <row r="106" spans="2:17" ht="157.5" x14ac:dyDescent="0.25">
      <c r="B106" s="85" t="s">
        <v>118</v>
      </c>
      <c r="C106" s="147" t="s">
        <v>117</v>
      </c>
      <c r="D106" s="63" t="s">
        <v>403</v>
      </c>
      <c r="E106" s="499" t="s">
        <v>192</v>
      </c>
      <c r="F106" s="11" t="s">
        <v>402</v>
      </c>
      <c r="G106" s="568" t="s">
        <v>218</v>
      </c>
      <c r="H106" s="509">
        <v>0.1</v>
      </c>
      <c r="I106" s="507"/>
      <c r="J106" s="507"/>
      <c r="K106" s="515"/>
      <c r="L106" s="504"/>
      <c r="M106" s="486">
        <f>ROUND(H106,2)</f>
        <v>0.1</v>
      </c>
      <c r="N106" s="472"/>
      <c r="O106" s="458" t="str">
        <f>CONCATENATE(IF(M106-N106&gt;0,("Mehrbedarf"),IF(M106-N106=0,(" "),("Minderbedarf"))),(" "),ROUND(M106-N106,2))</f>
        <v>Mehrbedarf 0,1</v>
      </c>
      <c r="P106" s="474" t="str">
        <f>IF(N106="","",ROUND((N106/M106*100)-100,0))</f>
        <v/>
      </c>
      <c r="Q106" s="469"/>
    </row>
    <row r="107" spans="2:17" ht="27" customHeight="1" x14ac:dyDescent="0.25">
      <c r="B107" s="87" t="s">
        <v>119</v>
      </c>
      <c r="C107" s="147" t="s">
        <v>117</v>
      </c>
      <c r="D107" s="2" t="s">
        <v>120</v>
      </c>
      <c r="E107" s="499"/>
      <c r="F107" s="92" t="s">
        <v>249</v>
      </c>
      <c r="G107" s="568"/>
      <c r="H107" s="509"/>
      <c r="I107" s="507"/>
      <c r="J107" s="507"/>
      <c r="K107" s="555"/>
      <c r="L107" s="504"/>
      <c r="M107" s="486"/>
      <c r="N107" s="476"/>
      <c r="O107" s="484"/>
      <c r="P107" s="477"/>
      <c r="Q107" s="470"/>
    </row>
    <row r="108" spans="2:17" ht="39" customHeight="1" x14ac:dyDescent="0.25">
      <c r="B108" s="87" t="s">
        <v>121</v>
      </c>
      <c r="C108" s="147" t="s">
        <v>117</v>
      </c>
      <c r="D108" s="2" t="s">
        <v>122</v>
      </c>
      <c r="E108" s="499"/>
      <c r="F108" s="93"/>
      <c r="G108" s="568"/>
      <c r="H108" s="509"/>
      <c r="I108" s="507"/>
      <c r="J108" s="507"/>
      <c r="K108" s="555"/>
      <c r="L108" s="504"/>
      <c r="M108" s="486"/>
      <c r="N108" s="476"/>
      <c r="O108" s="484"/>
      <c r="P108" s="477"/>
      <c r="Q108" s="470"/>
    </row>
    <row r="109" spans="2:17" ht="36" customHeight="1" x14ac:dyDescent="0.25">
      <c r="B109" s="87" t="s">
        <v>123</v>
      </c>
      <c r="C109" s="147" t="s">
        <v>117</v>
      </c>
      <c r="D109" s="2" t="s">
        <v>124</v>
      </c>
      <c r="E109" s="499"/>
      <c r="F109" s="12" t="s">
        <v>250</v>
      </c>
      <c r="G109" s="568"/>
      <c r="H109" s="509"/>
      <c r="I109" s="507"/>
      <c r="J109" s="507"/>
      <c r="K109" s="555"/>
      <c r="L109" s="504"/>
      <c r="M109" s="486"/>
      <c r="N109" s="476"/>
      <c r="O109" s="484"/>
      <c r="P109" s="477"/>
      <c r="Q109" s="470"/>
    </row>
    <row r="110" spans="2:17" ht="11.25" customHeight="1" x14ac:dyDescent="0.25">
      <c r="B110" s="88" t="s">
        <v>125</v>
      </c>
      <c r="C110" s="147" t="s">
        <v>117</v>
      </c>
      <c r="D110" s="41" t="s">
        <v>404</v>
      </c>
      <c r="E110" s="499"/>
      <c r="F110" s="94" t="s">
        <v>251</v>
      </c>
      <c r="G110" s="568"/>
      <c r="H110" s="509"/>
      <c r="I110" s="507"/>
      <c r="J110" s="507"/>
      <c r="K110" s="516"/>
      <c r="L110" s="504"/>
      <c r="M110" s="486"/>
      <c r="N110" s="476"/>
      <c r="O110" s="485"/>
      <c r="P110" s="475"/>
      <c r="Q110" s="470"/>
    </row>
    <row r="111" spans="2:17" ht="3.95" customHeight="1" x14ac:dyDescent="0.25">
      <c r="B111" s="206"/>
      <c r="C111" s="207"/>
      <c r="D111" s="207"/>
      <c r="E111" s="207"/>
      <c r="F111" s="207"/>
      <c r="G111" s="207"/>
      <c r="H111" s="207"/>
      <c r="I111" s="207"/>
      <c r="J111" s="207"/>
      <c r="K111" s="207"/>
      <c r="L111" s="207"/>
      <c r="M111" s="283"/>
      <c r="N111" s="283"/>
      <c r="O111" s="283"/>
      <c r="P111" s="208"/>
      <c r="Q111" s="294"/>
    </row>
    <row r="112" spans="2:17" ht="27" customHeight="1" x14ac:dyDescent="0.25">
      <c r="B112" s="83" t="s">
        <v>127</v>
      </c>
      <c r="C112" s="147" t="s">
        <v>126</v>
      </c>
      <c r="D112" s="95" t="s">
        <v>128</v>
      </c>
      <c r="E112" s="538" t="s">
        <v>192</v>
      </c>
      <c r="F112" s="96" t="s">
        <v>252</v>
      </c>
      <c r="G112" s="563" t="s">
        <v>218</v>
      </c>
      <c r="H112" s="502">
        <v>0.1</v>
      </c>
      <c r="I112" s="484"/>
      <c r="J112" s="484"/>
      <c r="K112" s="515"/>
      <c r="L112" s="504"/>
      <c r="M112" s="517">
        <f>ROUND(H112,2)</f>
        <v>0.1</v>
      </c>
      <c r="N112" s="472"/>
      <c r="O112" s="458" t="str">
        <f>CONCATENATE(IF(M112-N112&gt;0,("Mehrbedarf"),IF(M112-N112=0,(" "),("Minderbedarf"))),(" "),ROUND(M112-N112,2))</f>
        <v>Mehrbedarf 0,1</v>
      </c>
      <c r="P112" s="474" t="str">
        <f>IF(N112="","",ROUND((N112/M112*100)-100,0))</f>
        <v/>
      </c>
      <c r="Q112" s="469"/>
    </row>
    <row r="113" spans="2:17" ht="54.75" customHeight="1" x14ac:dyDescent="0.25">
      <c r="B113" s="31" t="s">
        <v>129</v>
      </c>
      <c r="C113" s="147" t="s">
        <v>126</v>
      </c>
      <c r="D113" s="92" t="s">
        <v>130</v>
      </c>
      <c r="E113" s="538"/>
      <c r="F113" s="92" t="s">
        <v>471</v>
      </c>
      <c r="G113" s="563"/>
      <c r="H113" s="502"/>
      <c r="I113" s="484"/>
      <c r="J113" s="484"/>
      <c r="K113" s="555"/>
      <c r="L113" s="504"/>
      <c r="M113" s="517"/>
      <c r="N113" s="476"/>
      <c r="O113" s="484"/>
      <c r="P113" s="477"/>
      <c r="Q113" s="470"/>
    </row>
    <row r="114" spans="2:17" ht="38.25" customHeight="1" x14ac:dyDescent="0.25">
      <c r="B114" s="31" t="s">
        <v>131</v>
      </c>
      <c r="C114" s="147" t="s">
        <v>126</v>
      </c>
      <c r="D114" s="92" t="s">
        <v>132</v>
      </c>
      <c r="E114" s="500"/>
      <c r="F114" s="12" t="s">
        <v>405</v>
      </c>
      <c r="G114" s="564"/>
      <c r="H114" s="459"/>
      <c r="I114" s="485"/>
      <c r="J114" s="485"/>
      <c r="K114" s="516"/>
      <c r="L114" s="505"/>
      <c r="M114" s="524"/>
      <c r="N114" s="473"/>
      <c r="O114" s="485"/>
      <c r="P114" s="475"/>
      <c r="Q114" s="471"/>
    </row>
    <row r="115" spans="2:17" ht="26.25" customHeight="1" x14ac:dyDescent="0.25">
      <c r="B115" s="491" t="s">
        <v>133</v>
      </c>
      <c r="C115" s="489" t="s">
        <v>126</v>
      </c>
      <c r="D115" s="566" t="s">
        <v>467</v>
      </c>
      <c r="E115" s="151" t="s">
        <v>406</v>
      </c>
      <c r="F115" s="493" t="s">
        <v>664</v>
      </c>
      <c r="G115" s="32" t="s">
        <v>185</v>
      </c>
      <c r="H115" s="29">
        <v>1</v>
      </c>
      <c r="I115" s="97">
        <v>500</v>
      </c>
      <c r="J115" s="27"/>
      <c r="K115" s="515"/>
      <c r="L115" s="159"/>
      <c r="M115" s="543">
        <f>ROUND((L115/I115)*H115+(L116*H116),2)</f>
        <v>0</v>
      </c>
      <c r="N115" s="472"/>
      <c r="O115" s="458" t="str">
        <f>CONCATENATE(IF(M115-N115&gt;0,("Mehrbedarf"),IF(M115-N115=0,(" "),("Minderbedarf"))),(" "),ROUND(M115-N115,2))</f>
        <v xml:space="preserve">  0</v>
      </c>
      <c r="P115" s="474" t="str">
        <f>IF(N115="","",ROUND((N115/M115*100)-100,0))</f>
        <v/>
      </c>
      <c r="Q115" s="469"/>
    </row>
    <row r="116" spans="2:17" ht="168.75" x14ac:dyDescent="0.25">
      <c r="B116" s="559"/>
      <c r="C116" s="490"/>
      <c r="D116" s="567"/>
      <c r="E116" s="36" t="s">
        <v>647</v>
      </c>
      <c r="F116" s="499"/>
      <c r="G116" s="36" t="s">
        <v>186</v>
      </c>
      <c r="H116" s="33">
        <v>0.1</v>
      </c>
      <c r="I116" s="34"/>
      <c r="J116" s="34"/>
      <c r="K116" s="516"/>
      <c r="L116" s="160"/>
      <c r="M116" s="517"/>
      <c r="N116" s="473"/>
      <c r="O116" s="485"/>
      <c r="P116" s="477"/>
      <c r="Q116" s="471"/>
    </row>
    <row r="117" spans="2:17" ht="3.95" customHeight="1" x14ac:dyDescent="0.25">
      <c r="B117" s="206"/>
      <c r="C117" s="207"/>
      <c r="D117" s="207"/>
      <c r="E117" s="207"/>
      <c r="F117" s="207"/>
      <c r="G117" s="207"/>
      <c r="H117" s="207"/>
      <c r="I117" s="207"/>
      <c r="J117" s="207"/>
      <c r="K117" s="207"/>
      <c r="L117" s="207"/>
      <c r="M117" s="283"/>
      <c r="N117" s="283"/>
      <c r="O117" s="283"/>
      <c r="P117" s="294"/>
      <c r="Q117" s="294"/>
    </row>
    <row r="118" spans="2:17" ht="51" customHeight="1" x14ac:dyDescent="0.25">
      <c r="B118" s="85" t="s">
        <v>135</v>
      </c>
      <c r="C118" s="149" t="s">
        <v>134</v>
      </c>
      <c r="D118" s="5" t="s">
        <v>136</v>
      </c>
      <c r="E118" s="478" t="s">
        <v>196</v>
      </c>
      <c r="F118" s="5" t="s">
        <v>253</v>
      </c>
      <c r="G118" s="478" t="s">
        <v>187</v>
      </c>
      <c r="H118" s="509">
        <v>1</v>
      </c>
      <c r="I118" s="507">
        <v>80</v>
      </c>
      <c r="J118" s="507"/>
      <c r="K118" s="515"/>
      <c r="L118" s="530"/>
      <c r="M118" s="486">
        <f>ROUND((L118/I118)*H118,2)</f>
        <v>0</v>
      </c>
      <c r="N118" s="472"/>
      <c r="O118" s="458" t="str">
        <f>CONCATENATE(IF(M118-N118&gt;0,("Mehrbedarf"),IF(M118-N118=0,(" "),("Minderbedarf"))),(" "),ROUND(M118-N118,2))</f>
        <v xml:space="preserve">  0</v>
      </c>
      <c r="P118" s="474" t="str">
        <f>IF(N118="","",ROUND((N118/M118*100)-100,0))</f>
        <v/>
      </c>
      <c r="Q118" s="469"/>
    </row>
    <row r="119" spans="2:17" ht="22.5" x14ac:dyDescent="0.25">
      <c r="B119" s="87" t="s">
        <v>137</v>
      </c>
      <c r="C119" s="149" t="s">
        <v>134</v>
      </c>
      <c r="D119" s="2" t="s">
        <v>138</v>
      </c>
      <c r="E119" s="478"/>
      <c r="F119" s="2" t="s">
        <v>254</v>
      </c>
      <c r="G119" s="478"/>
      <c r="H119" s="509"/>
      <c r="I119" s="507"/>
      <c r="J119" s="507"/>
      <c r="K119" s="555"/>
      <c r="L119" s="530"/>
      <c r="M119" s="486"/>
      <c r="N119" s="476"/>
      <c r="O119" s="484"/>
      <c r="P119" s="477"/>
      <c r="Q119" s="470"/>
    </row>
    <row r="120" spans="2:17" ht="56.25" x14ac:dyDescent="0.25">
      <c r="B120" s="87" t="s">
        <v>139</v>
      </c>
      <c r="C120" s="149" t="s">
        <v>134</v>
      </c>
      <c r="D120" s="2" t="s">
        <v>279</v>
      </c>
      <c r="E120" s="478"/>
      <c r="F120" s="2" t="s">
        <v>613</v>
      </c>
      <c r="G120" s="478"/>
      <c r="H120" s="509"/>
      <c r="I120" s="507"/>
      <c r="J120" s="507"/>
      <c r="K120" s="555"/>
      <c r="L120" s="530"/>
      <c r="M120" s="486"/>
      <c r="N120" s="476"/>
      <c r="O120" s="484"/>
      <c r="P120" s="477"/>
      <c r="Q120" s="470"/>
    </row>
    <row r="121" spans="2:17" ht="22.5" x14ac:dyDescent="0.25">
      <c r="B121" s="87" t="s">
        <v>140</v>
      </c>
      <c r="C121" s="149" t="s">
        <v>134</v>
      </c>
      <c r="D121" s="2" t="s">
        <v>141</v>
      </c>
      <c r="E121" s="490"/>
      <c r="F121" s="2" t="s">
        <v>141</v>
      </c>
      <c r="G121" s="490"/>
      <c r="H121" s="510"/>
      <c r="I121" s="548"/>
      <c r="J121" s="548"/>
      <c r="K121" s="516"/>
      <c r="L121" s="531"/>
      <c r="M121" s="512"/>
      <c r="N121" s="473"/>
      <c r="O121" s="485"/>
      <c r="P121" s="475"/>
      <c r="Q121" s="471"/>
    </row>
    <row r="122" spans="2:17" ht="56.25" x14ac:dyDescent="0.25">
      <c r="B122" s="88" t="s">
        <v>142</v>
      </c>
      <c r="C122" s="149" t="s">
        <v>134</v>
      </c>
      <c r="D122" s="41" t="s">
        <v>143</v>
      </c>
      <c r="E122" s="41" t="s">
        <v>192</v>
      </c>
      <c r="F122" s="41" t="s">
        <v>433</v>
      </c>
      <c r="G122" s="98" t="s">
        <v>218</v>
      </c>
      <c r="H122" s="99">
        <v>0.1</v>
      </c>
      <c r="I122" s="72"/>
      <c r="J122" s="72"/>
      <c r="K122" s="30"/>
      <c r="L122" s="167"/>
      <c r="M122" s="213">
        <f>ROUND(H122,2)</f>
        <v>0.1</v>
      </c>
      <c r="N122" s="165"/>
      <c r="O122" s="29" t="str">
        <f>CONCATENATE(IF(M122-N122&gt;0,("Mehrbedarf"),IF(M122-N122=0,(" "),("Minderbedarf"))),(" "),ROUND(M122-N122,2))</f>
        <v>Mehrbedarf 0,1</v>
      </c>
      <c r="P122" s="303" t="str">
        <f>IF(N122="","",ROUND((N122/M122*100)-100,0))</f>
        <v/>
      </c>
      <c r="Q122" s="296"/>
    </row>
    <row r="123" spans="2:17" ht="3.95" customHeight="1" x14ac:dyDescent="0.25">
      <c r="B123" s="206"/>
      <c r="C123" s="207"/>
      <c r="D123" s="207"/>
      <c r="E123" s="207"/>
      <c r="F123" s="207"/>
      <c r="G123" s="207"/>
      <c r="H123" s="207"/>
      <c r="I123" s="207"/>
      <c r="J123" s="207"/>
      <c r="K123" s="207"/>
      <c r="L123" s="207"/>
      <c r="M123" s="283"/>
      <c r="N123" s="283"/>
      <c r="O123" s="283"/>
      <c r="P123" s="208"/>
      <c r="Q123" s="294"/>
    </row>
    <row r="124" spans="2:17" ht="67.5" x14ac:dyDescent="0.25">
      <c r="B124" s="83" t="s">
        <v>326</v>
      </c>
      <c r="C124" s="147" t="s">
        <v>328</v>
      </c>
      <c r="D124" s="9" t="s">
        <v>329</v>
      </c>
      <c r="E124" s="569" t="s">
        <v>408</v>
      </c>
      <c r="F124" s="12" t="s">
        <v>331</v>
      </c>
      <c r="G124" s="537" t="s">
        <v>499</v>
      </c>
      <c r="H124" s="502"/>
      <c r="I124" s="502"/>
      <c r="J124" s="484"/>
      <c r="K124" s="515"/>
      <c r="L124" s="503"/>
      <c r="M124" s="532">
        <f>N124</f>
        <v>0</v>
      </c>
      <c r="N124" s="472"/>
      <c r="O124" s="458" t="str">
        <f>CONCATENATE(IF(M124-N124&gt;0,("Mehrbedarf"),IF(M124-N124=0,(" "),("Minderbedarf"))),(" "),ROUND(M124-N124,2))</f>
        <v xml:space="preserve">  0</v>
      </c>
      <c r="P124" s="474" t="str">
        <f>IF(N124="","",ROUND((N124/M124*100)-100,0))</f>
        <v/>
      </c>
      <c r="Q124" s="469"/>
    </row>
    <row r="125" spans="2:17" ht="22.5" x14ac:dyDescent="0.25">
      <c r="B125" s="84" t="s">
        <v>327</v>
      </c>
      <c r="C125" s="147" t="s">
        <v>328</v>
      </c>
      <c r="D125" s="2" t="s">
        <v>330</v>
      </c>
      <c r="E125" s="570"/>
      <c r="F125" s="12" t="s">
        <v>332</v>
      </c>
      <c r="G125" s="571"/>
      <c r="H125" s="502"/>
      <c r="I125" s="502"/>
      <c r="J125" s="484"/>
      <c r="K125" s="516"/>
      <c r="L125" s="505"/>
      <c r="M125" s="532"/>
      <c r="N125" s="476"/>
      <c r="O125" s="485"/>
      <c r="P125" s="475"/>
      <c r="Q125" s="471"/>
    </row>
    <row r="126" spans="2:17" ht="3.95" customHeight="1" x14ac:dyDescent="0.25">
      <c r="B126" s="206"/>
      <c r="C126" s="207"/>
      <c r="D126" s="207"/>
      <c r="E126" s="207"/>
      <c r="F126" s="207"/>
      <c r="G126" s="207"/>
      <c r="H126" s="207"/>
      <c r="I126" s="207"/>
      <c r="J126" s="207"/>
      <c r="K126" s="207"/>
      <c r="L126" s="207"/>
      <c r="M126" s="283"/>
      <c r="N126" s="283"/>
      <c r="O126" s="283"/>
      <c r="P126" s="208"/>
      <c r="Q126" s="294"/>
    </row>
    <row r="127" spans="2:17" ht="138" customHeight="1" x14ac:dyDescent="0.25">
      <c r="B127" s="83" t="s">
        <v>145</v>
      </c>
      <c r="C127" s="149" t="s">
        <v>144</v>
      </c>
      <c r="D127" s="100" t="s">
        <v>146</v>
      </c>
      <c r="E127" s="5" t="s">
        <v>409</v>
      </c>
      <c r="F127" s="8" t="s">
        <v>614</v>
      </c>
      <c r="G127" s="8" t="s">
        <v>434</v>
      </c>
      <c r="H127" s="64">
        <v>0.25</v>
      </c>
      <c r="I127" s="64">
        <v>1</v>
      </c>
      <c r="J127" s="66">
        <v>5000</v>
      </c>
      <c r="K127" s="30"/>
      <c r="L127" s="161"/>
      <c r="M127" s="214">
        <f>ROUND(H127+(L127/J127)*I127,2)</f>
        <v>0.25</v>
      </c>
      <c r="N127" s="158"/>
      <c r="O127" s="29" t="str">
        <f>CONCATENATE(IF(M127-N127&gt;0,("Mehrbedarf"),IF(M127-N127=0,(" "),("Minderbedarf"))),(" "),ROUND(M127-N127,2))</f>
        <v>Mehrbedarf 0,25</v>
      </c>
      <c r="P127" s="303" t="str">
        <f>IF(N127="","",ROUND((N127/M127*100)-100,0))</f>
        <v/>
      </c>
      <c r="Q127" s="297"/>
    </row>
    <row r="128" spans="2:17" ht="59.25" customHeight="1" x14ac:dyDescent="0.25">
      <c r="B128" s="31" t="s">
        <v>147</v>
      </c>
      <c r="C128" s="149" t="s">
        <v>144</v>
      </c>
      <c r="D128" s="2" t="s">
        <v>412</v>
      </c>
      <c r="E128" s="2" t="s">
        <v>197</v>
      </c>
      <c r="F128" s="3" t="s">
        <v>255</v>
      </c>
      <c r="G128" s="2" t="s">
        <v>375</v>
      </c>
      <c r="H128" s="29">
        <v>1</v>
      </c>
      <c r="I128" s="97">
        <v>700</v>
      </c>
      <c r="J128" s="27"/>
      <c r="K128" s="30"/>
      <c r="L128" s="159"/>
      <c r="M128" s="166">
        <f>ROUND((L128/I128)*H128,2)</f>
        <v>0</v>
      </c>
      <c r="N128" s="158"/>
      <c r="O128" s="29" t="str">
        <f>CONCATENATE(IF(M128-N128&gt;0,("Mehrbedarf"),IF(M128-N128=0,(" "),("Minderbedarf"))),(" "),ROUND(M128-N128,2))</f>
        <v xml:space="preserve">  0</v>
      </c>
      <c r="P128" s="303" t="str">
        <f>IF(N128="","",ROUND((N128/M128*100)-100,0))</f>
        <v/>
      </c>
      <c r="Q128" s="297"/>
    </row>
    <row r="129" spans="2:17" ht="56.25" x14ac:dyDescent="0.25">
      <c r="B129" s="31" t="s">
        <v>148</v>
      </c>
      <c r="C129" s="149" t="s">
        <v>144</v>
      </c>
      <c r="D129" s="3" t="s">
        <v>413</v>
      </c>
      <c r="E129" s="41" t="s">
        <v>198</v>
      </c>
      <c r="F129" s="3" t="s">
        <v>648</v>
      </c>
      <c r="G129" s="2" t="s">
        <v>188</v>
      </c>
      <c r="H129" s="29">
        <v>1</v>
      </c>
      <c r="I129" s="73">
        <v>500</v>
      </c>
      <c r="J129" s="27"/>
      <c r="K129" s="30"/>
      <c r="L129" s="301"/>
      <c r="M129" s="166">
        <f>ROUND((L129/I129)*H129,2)</f>
        <v>0</v>
      </c>
      <c r="N129" s="158"/>
      <c r="O129" s="29" t="str">
        <f>CONCATENATE(IF(M129-N129&gt;0,("Mehrbedarf"),IF(M129-N129=0,(" "),("Minderbedarf"))),(" "),ROUND(M129-N129,2))</f>
        <v xml:space="preserve">  0</v>
      </c>
      <c r="P129" s="303" t="str">
        <f>IF(N129="","",ROUND((N129/M129*100)-100,0))</f>
        <v/>
      </c>
      <c r="Q129" s="297"/>
    </row>
    <row r="130" spans="2:17" ht="58.5" customHeight="1" x14ac:dyDescent="0.25">
      <c r="B130" s="84" t="s">
        <v>149</v>
      </c>
      <c r="C130" s="149" t="s">
        <v>144</v>
      </c>
      <c r="D130" s="41" t="s">
        <v>280</v>
      </c>
      <c r="E130" s="41" t="s">
        <v>411</v>
      </c>
      <c r="F130" s="6" t="s">
        <v>256</v>
      </c>
      <c r="G130" s="6" t="s">
        <v>410</v>
      </c>
      <c r="H130" s="33">
        <v>1</v>
      </c>
      <c r="I130" s="67">
        <v>1400</v>
      </c>
      <c r="J130" s="34"/>
      <c r="K130" s="30"/>
      <c r="L130" s="302">
        <f>L129</f>
        <v>0</v>
      </c>
      <c r="M130" s="215">
        <f>ROUND((L130/I130)*H130,2)</f>
        <v>0</v>
      </c>
      <c r="N130" s="211"/>
      <c r="O130" s="29" t="str">
        <f>CONCATENATE(IF(M130-N130&gt;0,("Mehrbedarf"),IF(M130-N130=0,(" "),("Minderbedarf"))),(" "),ROUND(M130-N130,2))</f>
        <v xml:space="preserve">  0</v>
      </c>
      <c r="P130" s="303" t="str">
        <f>IF(N130="","",ROUND((N130/M130*100)-100,0))</f>
        <v/>
      </c>
      <c r="Q130" s="297"/>
    </row>
    <row r="131" spans="2:17" ht="3.95" customHeight="1" x14ac:dyDescent="0.25">
      <c r="B131" s="206"/>
      <c r="C131" s="207"/>
      <c r="D131" s="207"/>
      <c r="E131" s="207"/>
      <c r="F131" s="207"/>
      <c r="G131" s="207"/>
      <c r="H131" s="207"/>
      <c r="I131" s="207"/>
      <c r="J131" s="207"/>
      <c r="K131" s="207"/>
      <c r="L131" s="207"/>
      <c r="M131" s="283"/>
      <c r="N131" s="283"/>
      <c r="O131" s="283"/>
      <c r="P131" s="208"/>
      <c r="Q131" s="294"/>
    </row>
    <row r="132" spans="2:17" ht="54" customHeight="1" x14ac:dyDescent="0.25">
      <c r="B132" s="85" t="s">
        <v>151</v>
      </c>
      <c r="C132" s="147" t="s">
        <v>150</v>
      </c>
      <c r="D132" s="63" t="s">
        <v>152</v>
      </c>
      <c r="E132" s="8" t="s">
        <v>199</v>
      </c>
      <c r="F132" s="8" t="s">
        <v>257</v>
      </c>
      <c r="G132" s="8" t="s">
        <v>476</v>
      </c>
      <c r="H132" s="50">
        <v>1</v>
      </c>
      <c r="I132" s="78">
        <v>100</v>
      </c>
      <c r="J132" s="52"/>
      <c r="K132" s="30"/>
      <c r="L132" s="161"/>
      <c r="M132" s="212">
        <f>ROUND((L132/I132)*H132,2)</f>
        <v>0</v>
      </c>
      <c r="N132" s="158"/>
      <c r="O132" s="29" t="str">
        <f>CONCATENATE(IF(M132-N132&gt;0,("Mehrbedarf"),IF(M132-N132=0,(" "),("Minderbedarf"))),(" "),ROUND(M132-N132,2))</f>
        <v xml:space="preserve">  0</v>
      </c>
      <c r="P132" s="303" t="str">
        <f>IF(N132="","",ROUND((N132/M132*100)-100,0))</f>
        <v/>
      </c>
      <c r="Q132" s="295"/>
    </row>
    <row r="133" spans="2:17" ht="38.25" customHeight="1" x14ac:dyDescent="0.25">
      <c r="B133" s="87" t="s">
        <v>153</v>
      </c>
      <c r="C133" s="147" t="s">
        <v>150</v>
      </c>
      <c r="D133" s="2" t="s">
        <v>154</v>
      </c>
      <c r="E133" s="8" t="s">
        <v>199</v>
      </c>
      <c r="F133" s="2" t="s">
        <v>266</v>
      </c>
      <c r="G133" s="7" t="s">
        <v>476</v>
      </c>
      <c r="H133" s="28">
        <v>1</v>
      </c>
      <c r="I133" s="60">
        <v>100</v>
      </c>
      <c r="J133" s="55"/>
      <c r="K133" s="30"/>
      <c r="L133" s="159"/>
      <c r="M133" s="157">
        <f>ROUND((L133/I133)*H133,2)</f>
        <v>0</v>
      </c>
      <c r="N133" s="158"/>
      <c r="O133" s="29" t="str">
        <f>CONCATENATE(IF(M133-N133&gt;0,("Mehrbedarf"),IF(M133-N133=0,(" "),("Minderbedarf"))),(" "),ROUND(M133-N133,2))</f>
        <v xml:space="preserve">  0</v>
      </c>
      <c r="P133" s="303" t="str">
        <f>IF(N133="","",ROUND((N133/M133*100)-100,0))</f>
        <v/>
      </c>
      <c r="Q133" s="295"/>
    </row>
    <row r="134" spans="2:17" ht="157.5" x14ac:dyDescent="0.25">
      <c r="B134" s="87" t="s">
        <v>155</v>
      </c>
      <c r="C134" s="147" t="s">
        <v>150</v>
      </c>
      <c r="D134" s="101" t="s">
        <v>156</v>
      </c>
      <c r="E134" s="41" t="s">
        <v>200</v>
      </c>
      <c r="F134" s="2" t="s">
        <v>463</v>
      </c>
      <c r="G134" s="2" t="s">
        <v>436</v>
      </c>
      <c r="H134" s="28">
        <v>1</v>
      </c>
      <c r="I134" s="60">
        <v>100</v>
      </c>
      <c r="J134" s="55"/>
      <c r="K134" s="30"/>
      <c r="L134" s="301"/>
      <c r="M134" s="157">
        <f>ROUND((L134/I134)*H134,2)</f>
        <v>0</v>
      </c>
      <c r="N134" s="158"/>
      <c r="O134" s="29" t="str">
        <f>CONCATENATE(IF(M134-N134&gt;0,("Mehrbedarf"),IF(M134-N134=0,(" "),("Minderbedarf"))),(" "),ROUND(M134-N134,2))</f>
        <v xml:space="preserve">  0</v>
      </c>
      <c r="P134" s="303" t="str">
        <f>IF(N134="","",ROUND((N134/M134*100)-100,0))</f>
        <v/>
      </c>
      <c r="Q134" s="298"/>
    </row>
    <row r="135" spans="2:17" ht="30" customHeight="1" x14ac:dyDescent="0.25">
      <c r="B135" s="88" t="s">
        <v>157</v>
      </c>
      <c r="C135" s="147" t="s">
        <v>150</v>
      </c>
      <c r="D135" s="102" t="s">
        <v>158</v>
      </c>
      <c r="E135" s="6" t="s">
        <v>199</v>
      </c>
      <c r="F135" s="6" t="s">
        <v>435</v>
      </c>
      <c r="G135" s="6" t="s">
        <v>476</v>
      </c>
      <c r="H135" s="37">
        <v>1</v>
      </c>
      <c r="I135" s="89">
        <v>100</v>
      </c>
      <c r="J135" s="72"/>
      <c r="K135" s="30"/>
      <c r="L135" s="160"/>
      <c r="M135" s="213">
        <f>ROUND((L135/I135)*H135,2)</f>
        <v>0</v>
      </c>
      <c r="N135" s="165"/>
      <c r="O135" s="29" t="str">
        <f>CONCATENATE(IF(M135-N135&gt;0,("Mehrbedarf"),IF(M135-N135=0,(" "),("Minderbedarf"))),(" "),ROUND(M135-N135,2))</f>
        <v xml:space="preserve">  0</v>
      </c>
      <c r="P135" s="303" t="str">
        <f>IF(N135="","",ROUND((N135/M135*100)-100,0))</f>
        <v/>
      </c>
      <c r="Q135" s="295"/>
    </row>
    <row r="136" spans="2:17" ht="3.95" customHeight="1" x14ac:dyDescent="0.25">
      <c r="B136" s="206"/>
      <c r="C136" s="207"/>
      <c r="D136" s="207"/>
      <c r="E136" s="207"/>
      <c r="F136" s="207"/>
      <c r="G136" s="207"/>
      <c r="H136" s="207"/>
      <c r="I136" s="207"/>
      <c r="J136" s="207"/>
      <c r="K136" s="207"/>
      <c r="L136" s="207"/>
      <c r="M136" s="283"/>
      <c r="N136" s="283"/>
      <c r="O136" s="283"/>
      <c r="P136" s="208"/>
      <c r="Q136" s="294"/>
    </row>
    <row r="137" spans="2:17" ht="51" customHeight="1" x14ac:dyDescent="0.25">
      <c r="B137" s="83" t="s">
        <v>160</v>
      </c>
      <c r="C137" s="149" t="s">
        <v>159</v>
      </c>
      <c r="D137" s="46" t="s">
        <v>161</v>
      </c>
      <c r="E137" s="526" t="s">
        <v>221</v>
      </c>
      <c r="F137" s="39" t="s">
        <v>258</v>
      </c>
      <c r="G137" s="526" t="s">
        <v>181</v>
      </c>
      <c r="H137" s="502">
        <v>0.5</v>
      </c>
      <c r="I137" s="528">
        <v>8000</v>
      </c>
      <c r="J137" s="484"/>
      <c r="K137" s="515"/>
      <c r="L137" s="504">
        <f>D9</f>
        <v>0</v>
      </c>
      <c r="M137" s="517">
        <f>ROUND((D9/I137)*H137,2)</f>
        <v>0</v>
      </c>
      <c r="N137" s="472"/>
      <c r="O137" s="458" t="str">
        <f>CONCATENATE(IF(M137-N137&gt;0,("Mehrbedarf"),IF(M137-N137=0,(" "),("Minderbedarf"))),(" "),ROUND(M137-N137,2))</f>
        <v xml:space="preserve">  0</v>
      </c>
      <c r="P137" s="474" t="str">
        <f>IF(N137="","",ROUND((N137/M137*100)-100,0))</f>
        <v/>
      </c>
      <c r="Q137" s="469"/>
    </row>
    <row r="138" spans="2:17" ht="24.75" customHeight="1" x14ac:dyDescent="0.25">
      <c r="B138" s="31" t="s">
        <v>162</v>
      </c>
      <c r="C138" s="149" t="s">
        <v>159</v>
      </c>
      <c r="D138" s="103" t="s">
        <v>163</v>
      </c>
      <c r="E138" s="527"/>
      <c r="F138" s="2" t="s">
        <v>259</v>
      </c>
      <c r="G138" s="527"/>
      <c r="H138" s="459"/>
      <c r="I138" s="529"/>
      <c r="J138" s="485"/>
      <c r="K138" s="516"/>
      <c r="L138" s="505"/>
      <c r="M138" s="524"/>
      <c r="N138" s="473"/>
      <c r="O138" s="485"/>
      <c r="P138" s="475"/>
      <c r="Q138" s="471"/>
    </row>
    <row r="139" spans="2:17" ht="42" customHeight="1" x14ac:dyDescent="0.25">
      <c r="B139" s="84" t="s">
        <v>164</v>
      </c>
      <c r="C139" s="149" t="s">
        <v>159</v>
      </c>
      <c r="D139" s="41" t="s">
        <v>165</v>
      </c>
      <c r="E139" s="41" t="s">
        <v>201</v>
      </c>
      <c r="F139" s="41" t="s">
        <v>260</v>
      </c>
      <c r="G139" s="41" t="s">
        <v>437</v>
      </c>
      <c r="H139" s="33">
        <v>0.1</v>
      </c>
      <c r="I139" s="67">
        <v>20</v>
      </c>
      <c r="J139" s="34"/>
      <c r="K139" s="30"/>
      <c r="L139" s="160"/>
      <c r="M139" s="215">
        <f>ROUND((L139/I139)*H139,2)</f>
        <v>0</v>
      </c>
      <c r="N139" s="165"/>
      <c r="O139" s="29" t="str">
        <f>CONCATENATE(IF(M139-N139&gt;0,("Mehrbedarf"),IF(M139-N139=0,(" "),("Minderbedarf"))),(" "),ROUND(M139-N139,2))</f>
        <v xml:space="preserve">  0</v>
      </c>
      <c r="P139" s="303" t="str">
        <f>IF(N139="","",ROUND((N139/M139*100)-100,0))</f>
        <v/>
      </c>
      <c r="Q139" s="296"/>
    </row>
    <row r="140" spans="2:17" ht="3.95" customHeight="1" x14ac:dyDescent="0.25">
      <c r="B140" s="206"/>
      <c r="C140" s="207"/>
      <c r="D140" s="207"/>
      <c r="E140" s="207"/>
      <c r="F140" s="207"/>
      <c r="G140" s="207"/>
      <c r="H140" s="207"/>
      <c r="I140" s="207"/>
      <c r="J140" s="207"/>
      <c r="K140" s="207"/>
      <c r="L140" s="207"/>
      <c r="M140" s="283"/>
      <c r="N140" s="283"/>
      <c r="O140" s="283"/>
      <c r="P140" s="208"/>
      <c r="Q140" s="294"/>
    </row>
    <row r="141" spans="2:17" ht="61.5" customHeight="1" x14ac:dyDescent="0.25">
      <c r="B141" s="87" t="s">
        <v>167</v>
      </c>
      <c r="C141" s="91" t="s">
        <v>166</v>
      </c>
      <c r="D141" s="14" t="s">
        <v>281</v>
      </c>
      <c r="E141" s="14" t="s">
        <v>289</v>
      </c>
      <c r="F141" s="14" t="s">
        <v>261</v>
      </c>
      <c r="G141" s="14" t="s">
        <v>438</v>
      </c>
      <c r="H141" s="28">
        <v>0.15</v>
      </c>
      <c r="I141" s="28">
        <v>1</v>
      </c>
      <c r="J141" s="60">
        <v>25</v>
      </c>
      <c r="K141" s="30"/>
      <c r="L141" s="159"/>
      <c r="M141" s="157">
        <f>ROUND((L141/J141)*I141+H141,2)</f>
        <v>0.15</v>
      </c>
      <c r="N141" s="158"/>
      <c r="O141" s="29" t="str">
        <f t="shared" ref="O141:O150" si="4">CONCATENATE(IF(M141-N141&gt;0,("Mehrbedarf"),IF(M141-N141=0,(" "),("Minderbedarf"))),(" "),ROUND(M141-N141,2))</f>
        <v>Mehrbedarf 0,15</v>
      </c>
      <c r="P141" s="303" t="str">
        <f t="shared" ref="P141:P150" si="5">IF(N141="","",ROUND((N141/M141*100)-100,0))</f>
        <v/>
      </c>
      <c r="Q141" s="295"/>
    </row>
    <row r="142" spans="2:17" ht="56.25" x14ac:dyDescent="0.25">
      <c r="B142" s="87" t="s">
        <v>168</v>
      </c>
      <c r="C142" s="91" t="s">
        <v>166</v>
      </c>
      <c r="D142" s="104" t="s">
        <v>169</v>
      </c>
      <c r="E142" s="3" t="s">
        <v>202</v>
      </c>
      <c r="F142" s="14" t="s">
        <v>462</v>
      </c>
      <c r="G142" s="3" t="s">
        <v>410</v>
      </c>
      <c r="H142" s="28">
        <v>1</v>
      </c>
      <c r="I142" s="60">
        <v>75</v>
      </c>
      <c r="J142" s="55"/>
      <c r="K142" s="30"/>
      <c r="L142" s="156">
        <f>L129</f>
        <v>0</v>
      </c>
      <c r="M142" s="157">
        <f>ROUND((L142/I142)*H142,2)</f>
        <v>0</v>
      </c>
      <c r="N142" s="158"/>
      <c r="O142" s="29" t="str">
        <f t="shared" si="4"/>
        <v xml:space="preserve">  0</v>
      </c>
      <c r="P142" s="303" t="str">
        <f t="shared" si="5"/>
        <v/>
      </c>
      <c r="Q142" s="295"/>
    </row>
    <row r="143" spans="2:17" ht="72.75" customHeight="1" x14ac:dyDescent="0.25">
      <c r="B143" s="87" t="s">
        <v>170</v>
      </c>
      <c r="C143" s="91" t="s">
        <v>166</v>
      </c>
      <c r="D143" s="104" t="s">
        <v>333</v>
      </c>
      <c r="E143" s="3" t="s">
        <v>334</v>
      </c>
      <c r="F143" s="104" t="s">
        <v>649</v>
      </c>
      <c r="G143" s="3" t="s">
        <v>439</v>
      </c>
      <c r="H143" s="105">
        <v>1</v>
      </c>
      <c r="I143" s="60">
        <v>3000</v>
      </c>
      <c r="J143" s="55"/>
      <c r="K143" s="30"/>
      <c r="L143" s="159"/>
      <c r="M143" s="157">
        <f>ROUND((L143/I143)*H143,2)</f>
        <v>0</v>
      </c>
      <c r="N143" s="158"/>
      <c r="O143" s="29" t="str">
        <f t="shared" si="4"/>
        <v xml:space="preserve">  0</v>
      </c>
      <c r="P143" s="303" t="str">
        <f t="shared" si="5"/>
        <v/>
      </c>
      <c r="Q143" s="295"/>
    </row>
    <row r="144" spans="2:17" ht="69.75" customHeight="1" x14ac:dyDescent="0.25">
      <c r="B144" s="87" t="s">
        <v>171</v>
      </c>
      <c r="C144" s="91" t="s">
        <v>166</v>
      </c>
      <c r="D144" s="106" t="s">
        <v>172</v>
      </c>
      <c r="E144" s="107" t="s">
        <v>203</v>
      </c>
      <c r="F144" s="107" t="s">
        <v>265</v>
      </c>
      <c r="G144" s="107" t="s">
        <v>503</v>
      </c>
      <c r="H144" s="55"/>
      <c r="I144" s="55"/>
      <c r="J144" s="55"/>
      <c r="K144" s="30"/>
      <c r="L144" s="159"/>
      <c r="M144" s="157">
        <f>ROUND(L144/G11,2)</f>
        <v>0</v>
      </c>
      <c r="N144" s="158"/>
      <c r="O144" s="29" t="str">
        <f t="shared" si="4"/>
        <v xml:space="preserve">  0</v>
      </c>
      <c r="P144" s="303" t="str">
        <f t="shared" si="5"/>
        <v/>
      </c>
      <c r="Q144" s="295"/>
    </row>
    <row r="145" spans="2:17" ht="47.25" customHeight="1" x14ac:dyDescent="0.25">
      <c r="B145" s="87" t="s">
        <v>173</v>
      </c>
      <c r="C145" s="91" t="s">
        <v>166</v>
      </c>
      <c r="D145" s="104" t="s">
        <v>176</v>
      </c>
      <c r="E145" s="14" t="s">
        <v>288</v>
      </c>
      <c r="F145" s="14" t="s">
        <v>264</v>
      </c>
      <c r="G145" s="14" t="s">
        <v>414</v>
      </c>
      <c r="H145" s="28">
        <v>0.4</v>
      </c>
      <c r="I145" s="28">
        <v>1</v>
      </c>
      <c r="J145" s="60">
        <v>80</v>
      </c>
      <c r="K145" s="30"/>
      <c r="L145" s="156">
        <f>L118</f>
        <v>0</v>
      </c>
      <c r="M145" s="157">
        <f>ROUND(H145+(L145/J145)*I145,2)</f>
        <v>0.4</v>
      </c>
      <c r="N145" s="158"/>
      <c r="O145" s="29" t="str">
        <f t="shared" si="4"/>
        <v>Mehrbedarf 0,4</v>
      </c>
      <c r="P145" s="303" t="str">
        <f t="shared" si="5"/>
        <v/>
      </c>
      <c r="Q145" s="295"/>
    </row>
    <row r="146" spans="2:17" ht="62.25" customHeight="1" x14ac:dyDescent="0.25">
      <c r="B146" s="87" t="s">
        <v>174</v>
      </c>
      <c r="C146" s="91" t="s">
        <v>166</v>
      </c>
      <c r="D146" s="104" t="s">
        <v>650</v>
      </c>
      <c r="E146" s="3" t="s">
        <v>336</v>
      </c>
      <c r="F146" s="14" t="s">
        <v>335</v>
      </c>
      <c r="G146" s="13" t="s">
        <v>440</v>
      </c>
      <c r="H146" s="28"/>
      <c r="I146" s="28"/>
      <c r="J146" s="60"/>
      <c r="K146" s="30"/>
      <c r="L146" s="159"/>
      <c r="M146" s="157">
        <f>ROUND(L146/G11,2)</f>
        <v>0</v>
      </c>
      <c r="N146" s="158"/>
      <c r="O146" s="29" t="str">
        <f t="shared" si="4"/>
        <v xml:space="preserve">  0</v>
      </c>
      <c r="P146" s="303" t="str">
        <f t="shared" si="5"/>
        <v/>
      </c>
      <c r="Q146" s="295"/>
    </row>
    <row r="147" spans="2:17" ht="45" x14ac:dyDescent="0.25">
      <c r="B147" s="87" t="s">
        <v>175</v>
      </c>
      <c r="C147" s="91" t="s">
        <v>166</v>
      </c>
      <c r="D147" s="108" t="s">
        <v>178</v>
      </c>
      <c r="E147" s="14" t="s">
        <v>220</v>
      </c>
      <c r="F147" s="14" t="s">
        <v>262</v>
      </c>
      <c r="G147" s="14" t="s">
        <v>504</v>
      </c>
      <c r="H147" s="55"/>
      <c r="I147" s="55"/>
      <c r="J147" s="55"/>
      <c r="K147" s="30"/>
      <c r="L147" s="159"/>
      <c r="M147" s="157">
        <f>ROUND(L147/G11,2)</f>
        <v>0</v>
      </c>
      <c r="N147" s="158"/>
      <c r="O147" s="29" t="str">
        <f t="shared" si="4"/>
        <v xml:space="preserve">  0</v>
      </c>
      <c r="P147" s="303" t="str">
        <f t="shared" si="5"/>
        <v/>
      </c>
      <c r="Q147" s="295"/>
    </row>
    <row r="148" spans="2:17" ht="96.75" customHeight="1" x14ac:dyDescent="0.25">
      <c r="B148" s="87" t="s">
        <v>177</v>
      </c>
      <c r="C148" s="91" t="s">
        <v>166</v>
      </c>
      <c r="D148" s="14" t="s">
        <v>219</v>
      </c>
      <c r="E148" s="14" t="s">
        <v>220</v>
      </c>
      <c r="F148" s="14" t="s">
        <v>263</v>
      </c>
      <c r="G148" s="14" t="s">
        <v>417</v>
      </c>
      <c r="H148" s="55"/>
      <c r="I148" s="55"/>
      <c r="J148" s="55"/>
      <c r="K148" s="30"/>
      <c r="L148" s="159"/>
      <c r="M148" s="157">
        <f>ROUND(L148/G11,2)</f>
        <v>0</v>
      </c>
      <c r="N148" s="158"/>
      <c r="O148" s="29" t="str">
        <f t="shared" si="4"/>
        <v xml:space="preserve">  0</v>
      </c>
      <c r="P148" s="303" t="str">
        <f t="shared" si="5"/>
        <v/>
      </c>
      <c r="Q148" s="295"/>
    </row>
    <row r="149" spans="2:17" ht="67.5" x14ac:dyDescent="0.25">
      <c r="B149" s="87" t="s">
        <v>415</v>
      </c>
      <c r="C149" s="91" t="s">
        <v>166</v>
      </c>
      <c r="D149" s="104" t="s">
        <v>179</v>
      </c>
      <c r="E149" s="14" t="s">
        <v>217</v>
      </c>
      <c r="F149" s="104" t="s">
        <v>651</v>
      </c>
      <c r="G149" s="109" t="s">
        <v>218</v>
      </c>
      <c r="H149" s="28">
        <v>0.5</v>
      </c>
      <c r="I149" s="55"/>
      <c r="J149" s="55"/>
      <c r="K149" s="30"/>
      <c r="L149" s="162"/>
      <c r="M149" s="157">
        <f>ROUND(H149,2)</f>
        <v>0.5</v>
      </c>
      <c r="N149" s="158"/>
      <c r="O149" s="29" t="str">
        <f t="shared" si="4"/>
        <v>Mehrbedarf 0,5</v>
      </c>
      <c r="P149" s="303" t="str">
        <f t="shared" si="5"/>
        <v/>
      </c>
      <c r="Q149" s="295"/>
    </row>
    <row r="150" spans="2:17" ht="56.25" x14ac:dyDescent="0.25">
      <c r="B150" s="87" t="s">
        <v>416</v>
      </c>
      <c r="C150" s="91" t="s">
        <v>166</v>
      </c>
      <c r="D150" s="110" t="s">
        <v>180</v>
      </c>
      <c r="E150" s="110" t="s">
        <v>418</v>
      </c>
      <c r="F150" s="111" t="s">
        <v>337</v>
      </c>
      <c r="G150" s="112" t="s">
        <v>218</v>
      </c>
      <c r="H150" s="113">
        <v>0.15</v>
      </c>
      <c r="I150" s="114"/>
      <c r="J150" s="114"/>
      <c r="K150" s="30"/>
      <c r="L150" s="170"/>
      <c r="M150" s="171">
        <f>ROUND(H150,2)</f>
        <v>0.15</v>
      </c>
      <c r="N150" s="158"/>
      <c r="O150" s="29" t="str">
        <f t="shared" si="4"/>
        <v>Mehrbedarf 0,15</v>
      </c>
      <c r="P150" s="303" t="str">
        <f t="shared" si="5"/>
        <v/>
      </c>
      <c r="Q150" s="295"/>
    </row>
    <row r="151" spans="2:17" ht="3.95" customHeight="1" x14ac:dyDescent="0.25">
      <c r="B151" s="206"/>
      <c r="C151" s="207"/>
      <c r="D151" s="207"/>
      <c r="E151" s="207"/>
      <c r="F151" s="207"/>
      <c r="G151" s="207"/>
      <c r="H151" s="207"/>
      <c r="I151" s="207"/>
      <c r="J151" s="207"/>
      <c r="K151" s="207"/>
      <c r="L151" s="207"/>
      <c r="M151" s="283"/>
      <c r="N151" s="283"/>
      <c r="O151" s="283"/>
      <c r="P151" s="208"/>
      <c r="Q151" s="294"/>
    </row>
    <row r="152" spans="2:17" ht="45" x14ac:dyDescent="0.25">
      <c r="B152" s="179"/>
      <c r="C152" s="180" t="s">
        <v>297</v>
      </c>
      <c r="D152" s="181" t="s">
        <v>298</v>
      </c>
      <c r="E152" s="182"/>
      <c r="F152" s="181" t="s">
        <v>420</v>
      </c>
      <c r="G152" s="181" t="s">
        <v>299</v>
      </c>
      <c r="H152" s="183"/>
      <c r="I152" s="184"/>
      <c r="J152" s="184"/>
      <c r="K152" s="30"/>
      <c r="L152" s="163"/>
      <c r="M152" s="216">
        <f>N152</f>
        <v>0</v>
      </c>
      <c r="N152" s="172"/>
      <c r="O152" s="29" t="str">
        <f>CONCATENATE(IF(M152-N152&gt;0,("Mehrbedarf"),IF(M152-N152=0,(" "),("Minderbedarf"))),(" "),ROUND(M152-N152,2))</f>
        <v xml:space="preserve">  0</v>
      </c>
      <c r="P152" s="303" t="str">
        <f>IF(N152="","",ROUND((N152/M152*100)-100,0))</f>
        <v/>
      </c>
      <c r="Q152" s="295"/>
    </row>
    <row r="153" spans="2:17" ht="45" x14ac:dyDescent="0.25">
      <c r="B153" s="179"/>
      <c r="C153" s="180" t="s">
        <v>297</v>
      </c>
      <c r="D153" s="181" t="s">
        <v>298</v>
      </c>
      <c r="E153" s="182"/>
      <c r="F153" s="181" t="s">
        <v>420</v>
      </c>
      <c r="G153" s="181" t="s">
        <v>299</v>
      </c>
      <c r="H153" s="183"/>
      <c r="I153" s="184"/>
      <c r="J153" s="184"/>
      <c r="K153" s="30"/>
      <c r="L153" s="163"/>
      <c r="M153" s="216">
        <f>N153</f>
        <v>0</v>
      </c>
      <c r="N153" s="172"/>
      <c r="O153" s="29" t="str">
        <f>CONCATENATE(IF(M153-N153&gt;0,("Mehrbedarf"),IF(M153-N153=0,(" "),("Minderbedarf"))),(" "),ROUND(M153-N153,2))</f>
        <v xml:space="preserve">  0</v>
      </c>
      <c r="P153" s="303" t="str">
        <f>IF(N153="","",ROUND((N153/M153*100)-100,0))</f>
        <v/>
      </c>
      <c r="Q153" s="295"/>
    </row>
    <row r="154" spans="2:17" ht="45" x14ac:dyDescent="0.25">
      <c r="B154" s="185"/>
      <c r="C154" s="180" t="s">
        <v>297</v>
      </c>
      <c r="D154" s="186" t="s">
        <v>298</v>
      </c>
      <c r="E154" s="187"/>
      <c r="F154" s="186" t="s">
        <v>420</v>
      </c>
      <c r="G154" s="186" t="s">
        <v>299</v>
      </c>
      <c r="H154" s="188"/>
      <c r="I154" s="189"/>
      <c r="J154" s="189"/>
      <c r="K154" s="30"/>
      <c r="L154" s="190"/>
      <c r="M154" s="217">
        <f>N154</f>
        <v>0</v>
      </c>
      <c r="N154" s="158"/>
      <c r="O154" s="29" t="str">
        <f>CONCATENATE(IF(M154-N154&gt;0,("Mehrbedarf"),IF(M154-N154=0,(" "),("Minderbedarf"))),(" "),ROUND(M154-N154,2))</f>
        <v xml:space="preserve">  0</v>
      </c>
      <c r="P154" s="303" t="str">
        <f>IF(N154="","",ROUND((N154/M154*100)-100,0))</f>
        <v/>
      </c>
      <c r="Q154" s="295"/>
    </row>
    <row r="157" spans="2:17" ht="25.5" x14ac:dyDescent="0.25">
      <c r="G157" s="460" t="s">
        <v>494</v>
      </c>
      <c r="H157" s="461"/>
      <c r="I157" s="461"/>
      <c r="J157" s="461"/>
      <c r="K157" s="462"/>
      <c r="L157" s="119" t="s">
        <v>421</v>
      </c>
      <c r="M157" s="120" t="s">
        <v>369</v>
      </c>
      <c r="N157" s="120" t="s">
        <v>342</v>
      </c>
      <c r="O157" s="122" t="s">
        <v>344</v>
      </c>
      <c r="P157" s="122" t="s">
        <v>505</v>
      </c>
      <c r="Q157" s="209" t="s">
        <v>464</v>
      </c>
    </row>
    <row r="158" spans="2:17" ht="26.1" customHeight="1" x14ac:dyDescent="0.25">
      <c r="G158" s="463" t="s">
        <v>493</v>
      </c>
      <c r="H158" s="464"/>
      <c r="I158" s="464"/>
      <c r="J158" s="464"/>
      <c r="K158" s="465"/>
      <c r="L158" s="454" t="s">
        <v>290</v>
      </c>
      <c r="M158" s="455">
        <f>SUMIF(K14:K154,"Berücksichtigt",M14:M154)+SUMIF(K14:K154,"=",M14:M154)</f>
        <v>7.12</v>
      </c>
      <c r="N158" s="158"/>
      <c r="O158" s="456">
        <f>M158-N158</f>
        <v>7.12</v>
      </c>
      <c r="P158" s="303" t="str">
        <f t="shared" ref="P158:P161" si="6">IF(N158="","",ROUND((N158/M158*100)-100,0))</f>
        <v/>
      </c>
      <c r="Q158" s="445"/>
    </row>
    <row r="159" spans="2:17" ht="26.1" customHeight="1" x14ac:dyDescent="0.25">
      <c r="G159" s="466"/>
      <c r="H159" s="467"/>
      <c r="I159" s="467"/>
      <c r="J159" s="467"/>
      <c r="K159" s="468"/>
      <c r="L159" s="454" t="s">
        <v>419</v>
      </c>
      <c r="M159" s="455" t="e">
        <f>M158/D9*1000</f>
        <v>#DIV/0!</v>
      </c>
      <c r="N159" s="456" t="e">
        <f>N158/D9*1000</f>
        <v>#DIV/0!</v>
      </c>
      <c r="O159" s="456" t="e">
        <f t="shared" ref="O159:O161" si="7">M159-N159</f>
        <v>#DIV/0!</v>
      </c>
      <c r="P159" s="303" t="e">
        <f t="shared" si="6"/>
        <v>#DIV/0!</v>
      </c>
      <c r="Q159" s="445"/>
    </row>
    <row r="160" spans="2:17" ht="26.1" customHeight="1" x14ac:dyDescent="0.25">
      <c r="G160" s="463" t="s">
        <v>492</v>
      </c>
      <c r="H160" s="464"/>
      <c r="I160" s="464"/>
      <c r="J160" s="464"/>
      <c r="K160" s="465"/>
      <c r="L160" s="286" t="s">
        <v>290</v>
      </c>
      <c r="M160" s="194">
        <f>SUMIF(K14:K154,"Berücksichtigt",M14:M154)+SUMIF(K14:K154,"=",M14:M154)</f>
        <v>7.12</v>
      </c>
      <c r="N160" s="287">
        <f>SUMIF(K14:K154,"Berücksichtigt",N14:N154)+SUMIF(K14:K154,"=",N14:N154)</f>
        <v>0</v>
      </c>
      <c r="O160" s="287">
        <f t="shared" si="7"/>
        <v>7.12</v>
      </c>
      <c r="P160" s="303">
        <f t="shared" si="6"/>
        <v>-100</v>
      </c>
      <c r="Q160" s="445"/>
    </row>
    <row r="161" spans="7:17" ht="26.1" customHeight="1" x14ac:dyDescent="0.25">
      <c r="G161" s="466"/>
      <c r="H161" s="467"/>
      <c r="I161" s="467"/>
      <c r="J161" s="467"/>
      <c r="K161" s="468"/>
      <c r="L161" s="286" t="s">
        <v>419</v>
      </c>
      <c r="M161" s="194" t="e">
        <f>M160/D9*1000</f>
        <v>#DIV/0!</v>
      </c>
      <c r="N161" s="287" t="e">
        <f>N160/D9*1000</f>
        <v>#DIV/0!</v>
      </c>
      <c r="O161" s="287" t="e">
        <f t="shared" si="7"/>
        <v>#DIV/0!</v>
      </c>
      <c r="P161" s="303" t="e">
        <f t="shared" si="6"/>
        <v>#DIV/0!</v>
      </c>
      <c r="Q161" s="445"/>
    </row>
    <row r="190" ht="12" customHeight="1" x14ac:dyDescent="0.25"/>
    <row r="196" ht="22.5" customHeight="1" x14ac:dyDescent="0.25"/>
  </sheetData>
  <sheetProtection password="84FE" sheet="1" objects="1" scenarios="1" formatCells="0" formatColumns="0" autoFilter="0"/>
  <autoFilter ref="B13:Q154">
    <filterColumn colId="6" showButton="0"/>
    <filterColumn colId="7" showButton="0"/>
  </autoFilter>
  <dataConsolidate/>
  <mergeCells count="248">
    <mergeCell ref="L11:N11"/>
    <mergeCell ref="N124:N125"/>
    <mergeCell ref="O124:O125"/>
    <mergeCell ref="K124:K125"/>
    <mergeCell ref="P124:P125"/>
    <mergeCell ref="P28:P33"/>
    <mergeCell ref="E86:E87"/>
    <mergeCell ref="G86:G87"/>
    <mergeCell ref="H86:H87"/>
    <mergeCell ref="I86:I87"/>
    <mergeCell ref="J86:J87"/>
    <mergeCell ref="L86:L87"/>
    <mergeCell ref="M86:M87"/>
    <mergeCell ref="N86:N87"/>
    <mergeCell ref="O86:O87"/>
    <mergeCell ref="K86:K87"/>
    <mergeCell ref="P86:P87"/>
    <mergeCell ref="J67:J69"/>
    <mergeCell ref="L67:L69"/>
    <mergeCell ref="M67:M69"/>
    <mergeCell ref="E64:E65"/>
    <mergeCell ref="G64:G65"/>
    <mergeCell ref="N28:N33"/>
    <mergeCell ref="O28:O33"/>
    <mergeCell ref="E124:E125"/>
    <mergeCell ref="G124:G125"/>
    <mergeCell ref="H124:H125"/>
    <mergeCell ref="I124:I125"/>
    <mergeCell ref="J124:J125"/>
    <mergeCell ref="O118:O121"/>
    <mergeCell ref="O115:O116"/>
    <mergeCell ref="N115:N116"/>
    <mergeCell ref="N112:N114"/>
    <mergeCell ref="K137:K138"/>
    <mergeCell ref="O137:O138"/>
    <mergeCell ref="G106:G110"/>
    <mergeCell ref="H106:H110"/>
    <mergeCell ref="I106:I110"/>
    <mergeCell ref="J106:J110"/>
    <mergeCell ref="L106:L110"/>
    <mergeCell ref="M106:M110"/>
    <mergeCell ref="O106:O110"/>
    <mergeCell ref="O112:O114"/>
    <mergeCell ref="D115:D116"/>
    <mergeCell ref="F115:F116"/>
    <mergeCell ref="M115:M116"/>
    <mergeCell ref="E118:E121"/>
    <mergeCell ref="G118:G121"/>
    <mergeCell ref="K106:K110"/>
    <mergeCell ref="K112:K114"/>
    <mergeCell ref="K115:K116"/>
    <mergeCell ref="K118:K121"/>
    <mergeCell ref="H118:H121"/>
    <mergeCell ref="I118:I121"/>
    <mergeCell ref="J118:J121"/>
    <mergeCell ref="H112:H114"/>
    <mergeCell ref="I112:I114"/>
    <mergeCell ref="J112:J114"/>
    <mergeCell ref="L112:L114"/>
    <mergeCell ref="M112:M114"/>
    <mergeCell ref="N42:N43"/>
    <mergeCell ref="M71:M80"/>
    <mergeCell ref="N54:N56"/>
    <mergeCell ref="B115:B116"/>
    <mergeCell ref="E106:E110"/>
    <mergeCell ref="G103:G104"/>
    <mergeCell ref="H103:H104"/>
    <mergeCell ref="I103:I104"/>
    <mergeCell ref="J103:J104"/>
    <mergeCell ref="E101:E102"/>
    <mergeCell ref="E103:E104"/>
    <mergeCell ref="E112:E114"/>
    <mergeCell ref="G112:G114"/>
    <mergeCell ref="G75:G80"/>
    <mergeCell ref="H75:H80"/>
    <mergeCell ref="I75:I80"/>
    <mergeCell ref="J75:J80"/>
    <mergeCell ref="L75:L80"/>
    <mergeCell ref="E67:E69"/>
    <mergeCell ref="G67:G69"/>
    <mergeCell ref="H67:H69"/>
    <mergeCell ref="I67:I69"/>
    <mergeCell ref="G54:G56"/>
    <mergeCell ref="E54:E56"/>
    <mergeCell ref="K23:K26"/>
    <mergeCell ref="K42:K43"/>
    <mergeCell ref="K54:K56"/>
    <mergeCell ref="K64:K65"/>
    <mergeCell ref="K67:K69"/>
    <mergeCell ref="L103:L104"/>
    <mergeCell ref="M103:M104"/>
    <mergeCell ref="M101:M102"/>
    <mergeCell ref="K93:K94"/>
    <mergeCell ref="K96:K97"/>
    <mergeCell ref="K28:K33"/>
    <mergeCell ref="K71:K80"/>
    <mergeCell ref="K89:K91"/>
    <mergeCell ref="M28:M33"/>
    <mergeCell ref="M64:M65"/>
    <mergeCell ref="K101:K102"/>
    <mergeCell ref="K103:K104"/>
    <mergeCell ref="H13:J13"/>
    <mergeCell ref="E42:E43"/>
    <mergeCell ref="L20:L21"/>
    <mergeCell ref="M20:M21"/>
    <mergeCell ref="E23:E26"/>
    <mergeCell ref="G23:G26"/>
    <mergeCell ref="H23:H26"/>
    <mergeCell ref="I23:I26"/>
    <mergeCell ref="J23:J26"/>
    <mergeCell ref="L23:L26"/>
    <mergeCell ref="M23:M26"/>
    <mergeCell ref="E20:E21"/>
    <mergeCell ref="G20:G21"/>
    <mergeCell ref="H20:H21"/>
    <mergeCell ref="I20:I21"/>
    <mergeCell ref="M42:M43"/>
    <mergeCell ref="J20:J21"/>
    <mergeCell ref="E28:E33"/>
    <mergeCell ref="G28:G33"/>
    <mergeCell ref="H28:H33"/>
    <mergeCell ref="K20:K21"/>
    <mergeCell ref="I28:I33"/>
    <mergeCell ref="J28:J33"/>
    <mergeCell ref="L28:L33"/>
    <mergeCell ref="H54:H56"/>
    <mergeCell ref="I54:I56"/>
    <mergeCell ref="J54:J56"/>
    <mergeCell ref="L54:L56"/>
    <mergeCell ref="M54:M56"/>
    <mergeCell ref="H64:H65"/>
    <mergeCell ref="P42:P43"/>
    <mergeCell ref="E137:E138"/>
    <mergeCell ref="G137:G138"/>
    <mergeCell ref="H137:H138"/>
    <mergeCell ref="I137:I138"/>
    <mergeCell ref="J137:J138"/>
    <mergeCell ref="L137:L138"/>
    <mergeCell ref="M137:M138"/>
    <mergeCell ref="L118:L121"/>
    <mergeCell ref="M118:M121"/>
    <mergeCell ref="L124:L125"/>
    <mergeCell ref="M124:M125"/>
    <mergeCell ref="O54:O56"/>
    <mergeCell ref="O89:O91"/>
    <mergeCell ref="O71:O80"/>
    <mergeCell ref="P54:P56"/>
    <mergeCell ref="N64:N65"/>
    <mergeCell ref="P64:P65"/>
    <mergeCell ref="I64:I65"/>
    <mergeCell ref="J64:J65"/>
    <mergeCell ref="L64:L65"/>
    <mergeCell ref="I89:I90"/>
    <mergeCell ref="J89:J90"/>
    <mergeCell ref="M96:M97"/>
    <mergeCell ref="E89:E91"/>
    <mergeCell ref="F98:F99"/>
    <mergeCell ref="M98:M99"/>
    <mergeCell ref="K98:K99"/>
    <mergeCell ref="J93:J94"/>
    <mergeCell ref="L93:L94"/>
    <mergeCell ref="M93:M94"/>
    <mergeCell ref="G89:G91"/>
    <mergeCell ref="H89:H90"/>
    <mergeCell ref="E71:E80"/>
    <mergeCell ref="P106:P110"/>
    <mergeCell ref="N96:N97"/>
    <mergeCell ref="P96:P97"/>
    <mergeCell ref="N98:N99"/>
    <mergeCell ref="P98:P99"/>
    <mergeCell ref="O103:O104"/>
    <mergeCell ref="O101:O102"/>
    <mergeCell ref="N101:N102"/>
    <mergeCell ref="P103:P104"/>
    <mergeCell ref="O98:O99"/>
    <mergeCell ref="O96:O97"/>
    <mergeCell ref="P93:P94"/>
    <mergeCell ref="P89:P91"/>
    <mergeCell ref="N93:N94"/>
    <mergeCell ref="M89:M91"/>
    <mergeCell ref="O93:O94"/>
    <mergeCell ref="B9:C9"/>
    <mergeCell ref="B11:C11"/>
    <mergeCell ref="B7:C7"/>
    <mergeCell ref="C115:C116"/>
    <mergeCell ref="B16:B17"/>
    <mergeCell ref="D16:D17"/>
    <mergeCell ref="F16:F17"/>
    <mergeCell ref="C16:C17"/>
    <mergeCell ref="M9:N9"/>
    <mergeCell ref="D7:E7"/>
    <mergeCell ref="B98:B99"/>
    <mergeCell ref="D98:D99"/>
    <mergeCell ref="E98:E99"/>
    <mergeCell ref="E93:E94"/>
    <mergeCell ref="G93:G94"/>
    <mergeCell ref="H93:H94"/>
    <mergeCell ref="I93:I94"/>
    <mergeCell ref="L89:L91"/>
    <mergeCell ref="N89:N91"/>
    <mergeCell ref="C96:C99"/>
    <mergeCell ref="E96:E97"/>
    <mergeCell ref="N106:N110"/>
    <mergeCell ref="Q20:Q21"/>
    <mergeCell ref="Q23:Q26"/>
    <mergeCell ref="Q28:Q33"/>
    <mergeCell ref="Q42:Q43"/>
    <mergeCell ref="Q54:Q56"/>
    <mergeCell ref="Q64:Q65"/>
    <mergeCell ref="Q67:Q69"/>
    <mergeCell ref="Q71:Q80"/>
    <mergeCell ref="Q86:Q87"/>
    <mergeCell ref="P20:P21"/>
    <mergeCell ref="N20:N21"/>
    <mergeCell ref="P67:P69"/>
    <mergeCell ref="N71:N80"/>
    <mergeCell ref="P71:P80"/>
    <mergeCell ref="P23:P26"/>
    <mergeCell ref="N67:N69"/>
    <mergeCell ref="O42:O43"/>
    <mergeCell ref="O23:O26"/>
    <mergeCell ref="N23:N26"/>
    <mergeCell ref="O67:O69"/>
    <mergeCell ref="O64:O65"/>
    <mergeCell ref="O20:O21"/>
    <mergeCell ref="G157:K157"/>
    <mergeCell ref="G158:K159"/>
    <mergeCell ref="G160:K161"/>
    <mergeCell ref="Q118:Q121"/>
    <mergeCell ref="Q124:Q125"/>
    <mergeCell ref="Q137:Q138"/>
    <mergeCell ref="Q89:Q91"/>
    <mergeCell ref="Q93:Q94"/>
    <mergeCell ref="Q96:Q97"/>
    <mergeCell ref="Q98:Q99"/>
    <mergeCell ref="Q101:Q102"/>
    <mergeCell ref="Q103:Q104"/>
    <mergeCell ref="Q106:Q110"/>
    <mergeCell ref="Q112:Q114"/>
    <mergeCell ref="Q115:Q116"/>
    <mergeCell ref="N137:N138"/>
    <mergeCell ref="P137:P138"/>
    <mergeCell ref="N118:N121"/>
    <mergeCell ref="P118:P121"/>
    <mergeCell ref="P112:P114"/>
    <mergeCell ref="P115:P116"/>
    <mergeCell ref="N103:N104"/>
    <mergeCell ref="P101:P102"/>
  </mergeCells>
  <conditionalFormatting sqref="L16:L18">
    <cfRule type="containsBlanks" dxfId="406" priority="668">
      <formula>LEN(TRIM(L16))=0</formula>
    </cfRule>
  </conditionalFormatting>
  <conditionalFormatting sqref="L35">
    <cfRule type="containsBlanks" dxfId="405" priority="670">
      <formula>LEN(TRIM(L35))=0</formula>
    </cfRule>
  </conditionalFormatting>
  <conditionalFormatting sqref="L42 L45:L46 L48:L52 L54:L57">
    <cfRule type="containsBlanks" dxfId="404" priority="671">
      <formula>LEN(TRIM(L42))=0</formula>
    </cfRule>
  </conditionalFormatting>
  <conditionalFormatting sqref="L60 L64 L62">
    <cfRule type="containsBlanks" dxfId="403" priority="672">
      <formula>LEN(TRIM(L60))=0</formula>
    </cfRule>
  </conditionalFormatting>
  <conditionalFormatting sqref="L69 L72">
    <cfRule type="containsBlanks" dxfId="402" priority="673">
      <formula>LEN(TRIM(L69))=0</formula>
    </cfRule>
  </conditionalFormatting>
  <conditionalFormatting sqref="L80 L82:L83 L93:L94 L96:L99 L101:L102">
    <cfRule type="containsBlanks" dxfId="401" priority="676">
      <formula>LEN(TRIM(L80))=0</formula>
    </cfRule>
  </conditionalFormatting>
  <conditionalFormatting sqref="L114:L116 L118:L120">
    <cfRule type="containsBlanks" dxfId="400" priority="675">
      <formula>LEN(TRIM(L114))=0</formula>
    </cfRule>
  </conditionalFormatting>
  <conditionalFormatting sqref="L127:L130 L132:L135 L139 L141:L147">
    <cfRule type="containsBlanks" dxfId="399" priority="674">
      <formula>LEN(TRIM(L127))=0</formula>
    </cfRule>
  </conditionalFormatting>
  <conditionalFormatting sqref="D9">
    <cfRule type="containsBlanks" dxfId="398" priority="666">
      <formula>LEN(TRIM(D9))=0</formula>
    </cfRule>
  </conditionalFormatting>
  <conditionalFormatting sqref="L148">
    <cfRule type="containsBlanks" dxfId="397" priority="665">
      <formula>LEN(TRIM(L148))=0</formula>
    </cfRule>
  </conditionalFormatting>
  <conditionalFormatting sqref="L73:L74">
    <cfRule type="containsBlanks" dxfId="396" priority="664">
      <formula>LEN(TRIM(L73))=0</formula>
    </cfRule>
  </conditionalFormatting>
  <conditionalFormatting sqref="D11">
    <cfRule type="containsText" dxfId="395" priority="623" operator="containsText" text="Ja">
      <formula>NOT(ISERROR(SEARCH("Ja",D11)))</formula>
    </cfRule>
    <cfRule type="containsText" dxfId="394" priority="663" operator="containsText" text="Nein">
      <formula>NOT(ISERROR(SEARCH("Nein",D11)))</formula>
    </cfRule>
  </conditionalFormatting>
  <conditionalFormatting sqref="N14:N18">
    <cfRule type="containsBlanks" dxfId="393" priority="684">
      <formula>LEN(TRIM(N14))=0</formula>
    </cfRule>
  </conditionalFormatting>
  <conditionalFormatting sqref="N20:N21">
    <cfRule type="notContainsBlanks" dxfId="392" priority="351">
      <formula>LEN(TRIM(N20))&gt;0</formula>
    </cfRule>
    <cfRule type="containsBlanks" dxfId="391" priority="661">
      <formula>LEN(TRIM(N20))=0</formula>
    </cfRule>
  </conditionalFormatting>
  <conditionalFormatting sqref="N23:N26">
    <cfRule type="notContainsBlanks" dxfId="390" priority="352">
      <formula>LEN(TRIM(N23))&gt;0</formula>
    </cfRule>
    <cfRule type="containsBlanks" dxfId="389" priority="660">
      <formula>LEN(TRIM(N23))=0</formula>
    </cfRule>
  </conditionalFormatting>
  <conditionalFormatting sqref="N35:N43">
    <cfRule type="notContainsBlanks" dxfId="388" priority="346">
      <formula>LEN(TRIM(N35))&gt;0</formula>
    </cfRule>
    <cfRule type="notContainsBlanks" priority="348">
      <formula>LEN(TRIM(N35))&gt;0</formula>
    </cfRule>
    <cfRule type="containsBlanks" dxfId="387" priority="659">
      <formula>LEN(TRIM(N35))=0</formula>
    </cfRule>
  </conditionalFormatting>
  <conditionalFormatting sqref="N45:N46">
    <cfRule type="containsBlanks" dxfId="386" priority="658">
      <formula>LEN(TRIM(N45))=0</formula>
    </cfRule>
  </conditionalFormatting>
  <conditionalFormatting sqref="N48:N52">
    <cfRule type="containsBlanks" dxfId="385" priority="657">
      <formula>LEN(TRIM(N48))=0</formula>
    </cfRule>
  </conditionalFormatting>
  <conditionalFormatting sqref="N54:N62">
    <cfRule type="containsBlanks" dxfId="384" priority="656">
      <formula>LEN(TRIM(N54))=0</formula>
    </cfRule>
  </conditionalFormatting>
  <conditionalFormatting sqref="N64:N65">
    <cfRule type="containsBlanks" dxfId="383" priority="655">
      <formula>LEN(TRIM(N64))=0</formula>
    </cfRule>
  </conditionalFormatting>
  <conditionalFormatting sqref="N67:N69">
    <cfRule type="containsBlanks" dxfId="382" priority="677">
      <formula>LEN(TRIM(N67))=0</formula>
    </cfRule>
  </conditionalFormatting>
  <conditionalFormatting sqref="N71:N80">
    <cfRule type="containsBlanks" dxfId="381" priority="653">
      <formula>LEN(TRIM(N71))=0</formula>
    </cfRule>
  </conditionalFormatting>
  <conditionalFormatting sqref="N82:N84">
    <cfRule type="containsBlanks" dxfId="380" priority="652">
      <formula>LEN(TRIM(N82))=0</formula>
    </cfRule>
  </conditionalFormatting>
  <conditionalFormatting sqref="N89:N91">
    <cfRule type="containsBlanks" dxfId="379" priority="678">
      <formula>LEN(TRIM(N89))=0</formula>
    </cfRule>
  </conditionalFormatting>
  <conditionalFormatting sqref="N93:N94">
    <cfRule type="containsBlanks" dxfId="378" priority="650">
      <formula>LEN(TRIM(N93))=0</formula>
    </cfRule>
  </conditionalFormatting>
  <conditionalFormatting sqref="N96:N99">
    <cfRule type="containsBlanks" dxfId="377" priority="649">
      <formula>LEN(TRIM(N96))=0</formula>
    </cfRule>
  </conditionalFormatting>
  <conditionalFormatting sqref="N101:N104">
    <cfRule type="containsBlanks" dxfId="376" priority="648">
      <formula>LEN(TRIM(N101))=0</formula>
    </cfRule>
  </conditionalFormatting>
  <conditionalFormatting sqref="N106:N110">
    <cfRule type="containsBlanks" dxfId="375" priority="647">
      <formula>LEN(TRIM(N106))=0</formula>
    </cfRule>
  </conditionalFormatting>
  <conditionalFormatting sqref="N112:N116">
    <cfRule type="containsBlanks" dxfId="374" priority="646">
      <formula>LEN(TRIM(N112))=0</formula>
    </cfRule>
  </conditionalFormatting>
  <conditionalFormatting sqref="N118:N122">
    <cfRule type="containsBlanks" dxfId="373" priority="645">
      <formula>LEN(TRIM(N118))=0</formula>
    </cfRule>
  </conditionalFormatting>
  <conditionalFormatting sqref="N127:N130">
    <cfRule type="containsBlanks" dxfId="372" priority="644">
      <formula>LEN(TRIM(N127))=0</formula>
    </cfRule>
  </conditionalFormatting>
  <conditionalFormatting sqref="N132:N135">
    <cfRule type="containsBlanks" dxfId="371" priority="643">
      <formula>LEN(TRIM(N132))=0</formula>
    </cfRule>
  </conditionalFormatting>
  <conditionalFormatting sqref="N137:N139">
    <cfRule type="containsBlanks" dxfId="370" priority="642">
      <formula>LEN(TRIM(N137))=0</formula>
    </cfRule>
  </conditionalFormatting>
  <conditionalFormatting sqref="N141:N150 N154 N152">
    <cfRule type="containsBlanks" dxfId="369" priority="641">
      <formula>LEN(TRIM(N141))=0</formula>
    </cfRule>
  </conditionalFormatting>
  <conditionalFormatting sqref="E9">
    <cfRule type="notContainsBlanks" dxfId="368" priority="640">
      <formula>LEN(TRIM(E9))&gt;0</formula>
    </cfRule>
  </conditionalFormatting>
  <conditionalFormatting sqref="E11">
    <cfRule type="notContainsBlanks" dxfId="367" priority="639">
      <formula>LEN(TRIM(E11))&gt;0</formula>
    </cfRule>
  </conditionalFormatting>
  <conditionalFormatting sqref="L40">
    <cfRule type="notContainsBlanks" dxfId="366" priority="3">
      <formula>LEN(TRIM(L40))&gt;0</formula>
    </cfRule>
    <cfRule type="containsBlanks" dxfId="365" priority="634">
      <formula>LEN(TRIM(L40))=0</formula>
    </cfRule>
  </conditionalFormatting>
  <conditionalFormatting sqref="L36">
    <cfRule type="containsBlanks" dxfId="364" priority="633">
      <formula>LEN(TRIM(L36))=0</formula>
    </cfRule>
  </conditionalFormatting>
  <conditionalFormatting sqref="P14:P18 P20 P35:P42 P45:P46 P48:P52 P54 P57:P62 P64 P82:P84 P122 P127:P130 P132:P135 P137 P139 P141:P150 P152 P154">
    <cfRule type="cellIs" dxfId="363" priority="629" operator="between">
      <formula>-5</formula>
      <formula>5</formula>
    </cfRule>
  </conditionalFormatting>
  <conditionalFormatting sqref="P14:P18 P20 P35:P42 P45:P46 P48:P52 P54 P57:P62 P64 P82:P84 P122 P127:P130 P132:P135 P137 P139 P141:P150 P152 P154">
    <cfRule type="cellIs" dxfId="362" priority="624" operator="equal">
      <formula>0</formula>
    </cfRule>
  </conditionalFormatting>
  <conditionalFormatting sqref="P14:P18 P20 P35:P42 P45:P46 P48:P52 P54 P57:P62 P64 P82:P84 P122 P127:P130 P132:P135 P137 P139 P141:P150 P152 P154">
    <cfRule type="cellIs" dxfId="361" priority="625" operator="lessThan">
      <formula>-20</formula>
    </cfRule>
  </conditionalFormatting>
  <conditionalFormatting sqref="P14:P18 P20 P35:P42 P45:P46 P48:P52 P54 P57:P62 P64 P82:P84 P122 P127:P130 P132:P135 P137 P139 P141:P150 P152 P154">
    <cfRule type="cellIs" dxfId="360" priority="626" operator="between">
      <formula>5.01</formula>
      <formula>20</formula>
    </cfRule>
  </conditionalFormatting>
  <conditionalFormatting sqref="P14:P18 P20 P35:P42 P45:P46 P48:P52 P54 P57:P62 P64 P82:P84 P122 P127:P130 P132:P135 P137 P139 P141:P150 P152 P154">
    <cfRule type="cellIs" dxfId="359" priority="627" operator="greaterThan">
      <formula>20</formula>
    </cfRule>
  </conditionalFormatting>
  <conditionalFormatting sqref="P14:P18 P20 P35:P42 P45:P46 P48:P52 P54 P57:P62 P64 P82:P84 P122 P127:P130 P132:P135 P137 P139 P141:P150 P152 P154">
    <cfRule type="cellIs" dxfId="358" priority="628" operator="between">
      <formula>-20</formula>
      <formula>-5.01</formula>
    </cfRule>
  </conditionalFormatting>
  <conditionalFormatting sqref="P40 P35:P36 P42 P46 P57:P58 P128:P130 P132:P135 P50:P52 P60:P62 P64 P82:P84 P137 P139 P142:P144 P147:P148">
    <cfRule type="containsErrors" dxfId="357" priority="621">
      <formula>ISERROR(P35)</formula>
    </cfRule>
  </conditionalFormatting>
  <conditionalFormatting sqref="M161:N161">
    <cfRule type="containsErrors" dxfId="356" priority="681">
      <formula>ISERROR(M161)</formula>
    </cfRule>
  </conditionalFormatting>
  <conditionalFormatting sqref="P152">
    <cfRule type="containsErrors" dxfId="355" priority="617">
      <formula>ISERROR(P152)</formula>
    </cfRule>
  </conditionalFormatting>
  <conditionalFormatting sqref="P154">
    <cfRule type="containsErrors" dxfId="354" priority="616">
      <formula>ISERROR(P154)</formula>
    </cfRule>
  </conditionalFormatting>
  <conditionalFormatting sqref="N153">
    <cfRule type="containsBlanks" dxfId="353" priority="615">
      <formula>LEN(TRIM(N153))=0</formula>
    </cfRule>
  </conditionalFormatting>
  <conditionalFormatting sqref="N28">
    <cfRule type="containsBlanks" dxfId="352" priority="605">
      <formula>LEN(TRIM(N28))=0</formula>
    </cfRule>
  </conditionalFormatting>
  <conditionalFormatting sqref="N124:N125">
    <cfRule type="containsBlanks" dxfId="351" priority="571">
      <formula>LEN(TRIM(N124))=0</formula>
    </cfRule>
  </conditionalFormatting>
  <conditionalFormatting sqref="N86:N87">
    <cfRule type="containsBlanks" dxfId="350" priority="587">
      <formula>LEN(TRIM(N86))=0</formula>
    </cfRule>
  </conditionalFormatting>
  <conditionalFormatting sqref="P146">
    <cfRule type="containsErrors" dxfId="349" priority="562">
      <formula>ISERROR(P146)</formula>
    </cfRule>
  </conditionalFormatting>
  <conditionalFormatting sqref="P17">
    <cfRule type="containsErrors" dxfId="348" priority="561">
      <formula>ISERROR(P17)</formula>
    </cfRule>
  </conditionalFormatting>
  <conditionalFormatting sqref="D7">
    <cfRule type="containsBlanks" dxfId="347" priority="560">
      <formula>LEN(TRIM(D7))=0</formula>
    </cfRule>
  </conditionalFormatting>
  <conditionalFormatting sqref="L43">
    <cfRule type="containsBlanks" dxfId="346" priority="534">
      <formula>LEN(TRIM(L43))=0</formula>
    </cfRule>
  </conditionalFormatting>
  <conditionalFormatting sqref="N14">
    <cfRule type="notContainsBlanks" dxfId="345" priority="354">
      <formula>LEN(TRIM(N14))&gt;0</formula>
    </cfRule>
  </conditionalFormatting>
  <conditionalFormatting sqref="L16:L18 N15:N18">
    <cfRule type="notContainsBlanks" dxfId="344" priority="353">
      <formula>LEN(TRIM(L15))&gt;0</formula>
    </cfRule>
  </conditionalFormatting>
  <conditionalFormatting sqref="N28:N33">
    <cfRule type="notContainsBlanks" dxfId="343" priority="350">
      <formula>LEN(TRIM(N28))&gt;0</formula>
    </cfRule>
  </conditionalFormatting>
  <conditionalFormatting sqref="L35:L36">
    <cfRule type="notContainsBlanks" dxfId="342" priority="349">
      <formula>LEN(TRIM(L35))&gt;0</formula>
    </cfRule>
  </conditionalFormatting>
  <conditionalFormatting sqref="L42:L43">
    <cfRule type="notContainsBlanks" dxfId="341" priority="347">
      <formula>LEN(TRIM(L42))&gt;0</formula>
    </cfRule>
  </conditionalFormatting>
  <conditionalFormatting sqref="N45:N46">
    <cfRule type="notContainsBlanks" dxfId="340" priority="345">
      <formula>LEN(TRIM(N45))&gt;0</formula>
    </cfRule>
  </conditionalFormatting>
  <conditionalFormatting sqref="L48 L50:L52 N48:N52">
    <cfRule type="notContainsBlanks" dxfId="339" priority="344">
      <formula>LEN(TRIM(L48))&gt;0</formula>
    </cfRule>
  </conditionalFormatting>
  <conditionalFormatting sqref="L54:L57 L60 L62 N54:N62">
    <cfRule type="notContainsBlanks" dxfId="338" priority="343">
      <formula>LEN(TRIM(L54))&gt;0</formula>
    </cfRule>
  </conditionalFormatting>
  <conditionalFormatting sqref="L64:L65 N64:N65 N67:N69">
    <cfRule type="notContainsBlanks" dxfId="337" priority="342">
      <formula>LEN(TRIM(L64))&gt;0</formula>
    </cfRule>
  </conditionalFormatting>
  <conditionalFormatting sqref="L72:L74 N71:N80">
    <cfRule type="notContainsBlanks" dxfId="336" priority="341">
      <formula>LEN(TRIM(L71))&gt;0</formula>
    </cfRule>
  </conditionalFormatting>
  <conditionalFormatting sqref="L82:L83 N82:N84">
    <cfRule type="notContainsBlanks" dxfId="335" priority="340">
      <formula>LEN(TRIM(L82))&gt;0</formula>
    </cfRule>
  </conditionalFormatting>
  <conditionalFormatting sqref="N86:N87 N89:N91 L93:L94 N93:N94">
    <cfRule type="notContainsBlanks" dxfId="334" priority="339">
      <formula>LEN(TRIM(L86))&gt;0</formula>
    </cfRule>
  </conditionalFormatting>
  <conditionalFormatting sqref="L96:L97 N96:N99">
    <cfRule type="notContainsBlanks" dxfId="333" priority="338">
      <formula>LEN(TRIM(L96))&gt;0</formula>
    </cfRule>
  </conditionalFormatting>
  <conditionalFormatting sqref="L101:L102 N101:N104 N106:N110 L115:L116 N112:N116 L118:L121 N118:N122 N124:N125 L127:L129 N127:N130">
    <cfRule type="notContainsBlanks" dxfId="332" priority="337">
      <formula>LEN(TRIM(L101))&gt;0</formula>
    </cfRule>
  </conditionalFormatting>
  <conditionalFormatting sqref="L132:L135 N132:N135 N137:N139 L139 L141 L143:L144 N141:N150 L146:L148">
    <cfRule type="notContainsBlanks" dxfId="331" priority="336">
      <formula>LEN(TRIM(L132))&gt;0</formula>
    </cfRule>
  </conditionalFormatting>
  <conditionalFormatting sqref="D152:D154">
    <cfRule type="cellIs" dxfId="330" priority="335" operator="notEqual">
      <formula>"Bezeichnung der Aufgabe"</formula>
    </cfRule>
  </conditionalFormatting>
  <conditionalFormatting sqref="K14">
    <cfRule type="cellIs" dxfId="329" priority="330" operator="equal">
      <formula>"Nicht berücksichtigt"</formula>
    </cfRule>
  </conditionalFormatting>
  <conditionalFormatting sqref="K15">
    <cfRule type="cellIs" dxfId="328" priority="329" operator="equal">
      <formula>"Nicht berücksichtigt"</formula>
    </cfRule>
  </conditionalFormatting>
  <conditionalFormatting sqref="K16">
    <cfRule type="cellIs" dxfId="327" priority="328" operator="equal">
      <formula>"Nicht berücksichtigt"</formula>
    </cfRule>
  </conditionalFormatting>
  <conditionalFormatting sqref="K17">
    <cfRule type="cellIs" dxfId="326" priority="327" operator="equal">
      <formula>"Nicht berücksichtigt"</formula>
    </cfRule>
  </conditionalFormatting>
  <conditionalFormatting sqref="K18">
    <cfRule type="cellIs" dxfId="325" priority="326" operator="equal">
      <formula>"Nicht berücksichtigt"</formula>
    </cfRule>
  </conditionalFormatting>
  <conditionalFormatting sqref="K20:K21">
    <cfRule type="cellIs" dxfId="324" priority="325" operator="equal">
      <formula>"Nicht berücksichtigt"</formula>
    </cfRule>
  </conditionalFormatting>
  <conditionalFormatting sqref="K23:K26">
    <cfRule type="cellIs" dxfId="323" priority="324" operator="equal">
      <formula>"Nicht berücksichtigt"</formula>
    </cfRule>
  </conditionalFormatting>
  <conditionalFormatting sqref="K28:K33">
    <cfRule type="cellIs" dxfId="322" priority="323" operator="equal">
      <formula>"Nicht berücksichtigt"</formula>
    </cfRule>
  </conditionalFormatting>
  <conditionalFormatting sqref="K35">
    <cfRule type="cellIs" dxfId="321" priority="322" operator="equal">
      <formula>"Nicht berücksichtigt"</formula>
    </cfRule>
  </conditionalFormatting>
  <conditionalFormatting sqref="K36">
    <cfRule type="cellIs" dxfId="320" priority="321" operator="equal">
      <formula>"Nicht berücksichtigt"</formula>
    </cfRule>
  </conditionalFormatting>
  <conditionalFormatting sqref="K37">
    <cfRule type="cellIs" dxfId="319" priority="320" operator="equal">
      <formula>"Nicht berücksichtigt"</formula>
    </cfRule>
  </conditionalFormatting>
  <conditionalFormatting sqref="K38">
    <cfRule type="cellIs" dxfId="318" priority="319" operator="equal">
      <formula>"Nicht berücksichtigt"</formula>
    </cfRule>
  </conditionalFormatting>
  <conditionalFormatting sqref="K39">
    <cfRule type="cellIs" dxfId="317" priority="318" operator="equal">
      <formula>"Nicht berücksichtigt"</formula>
    </cfRule>
  </conditionalFormatting>
  <conditionalFormatting sqref="K40">
    <cfRule type="cellIs" dxfId="316" priority="317" operator="equal">
      <formula>"Nicht berücksichtigt"</formula>
    </cfRule>
  </conditionalFormatting>
  <conditionalFormatting sqref="K41">
    <cfRule type="cellIs" dxfId="315" priority="316" operator="equal">
      <formula>"Nicht berücksichtigt"</formula>
    </cfRule>
  </conditionalFormatting>
  <conditionalFormatting sqref="K42:K43">
    <cfRule type="cellIs" dxfId="314" priority="315" operator="equal">
      <formula>"Nicht berücksichtigt"</formula>
    </cfRule>
  </conditionalFormatting>
  <conditionalFormatting sqref="K45">
    <cfRule type="cellIs" dxfId="313" priority="314" operator="equal">
      <formula>"Nicht berücksichtigt"</formula>
    </cfRule>
  </conditionalFormatting>
  <conditionalFormatting sqref="K46">
    <cfRule type="cellIs" dxfId="312" priority="313" operator="equal">
      <formula>"Nicht berücksichtigt"</formula>
    </cfRule>
  </conditionalFormatting>
  <conditionalFormatting sqref="K48">
    <cfRule type="cellIs" dxfId="311" priority="312" operator="equal">
      <formula>"Nicht berücksichtigt"</formula>
    </cfRule>
  </conditionalFormatting>
  <conditionalFormatting sqref="K49">
    <cfRule type="cellIs" dxfId="310" priority="311" operator="equal">
      <formula>"Nicht berücksichtigt"</formula>
    </cfRule>
  </conditionalFormatting>
  <conditionalFormatting sqref="K50">
    <cfRule type="cellIs" dxfId="309" priority="310" operator="equal">
      <formula>"Nicht berücksichtigt"</formula>
    </cfRule>
  </conditionalFormatting>
  <conditionalFormatting sqref="K51">
    <cfRule type="cellIs" dxfId="308" priority="309" operator="equal">
      <formula>"Nicht berücksichtigt"</formula>
    </cfRule>
  </conditionalFormatting>
  <conditionalFormatting sqref="K52">
    <cfRule type="cellIs" dxfId="307" priority="308" operator="equal">
      <formula>"Nicht berücksichtigt"</formula>
    </cfRule>
  </conditionalFormatting>
  <conditionalFormatting sqref="K57">
    <cfRule type="cellIs" dxfId="306" priority="307" operator="equal">
      <formula>"Nicht berücksichtigt"</formula>
    </cfRule>
  </conditionalFormatting>
  <conditionalFormatting sqref="K58">
    <cfRule type="cellIs" dxfId="305" priority="306" operator="equal">
      <formula>"Nicht berücksichtigt"</formula>
    </cfRule>
  </conditionalFormatting>
  <conditionalFormatting sqref="K59">
    <cfRule type="cellIs" dxfId="304" priority="305" operator="equal">
      <formula>"Nicht berücksichtigt"</formula>
    </cfRule>
  </conditionalFormatting>
  <conditionalFormatting sqref="K60">
    <cfRule type="cellIs" dxfId="303" priority="304" operator="equal">
      <formula>"Nicht berücksichtigt"</formula>
    </cfRule>
  </conditionalFormatting>
  <conditionalFormatting sqref="K61">
    <cfRule type="cellIs" dxfId="302" priority="303" operator="equal">
      <formula>"Nicht berücksichtigt"</formula>
    </cfRule>
  </conditionalFormatting>
  <conditionalFormatting sqref="K62">
    <cfRule type="cellIs" dxfId="301" priority="302" operator="equal">
      <formula>"Nicht berücksichtigt"</formula>
    </cfRule>
  </conditionalFormatting>
  <conditionalFormatting sqref="K54:K56">
    <cfRule type="cellIs" dxfId="300" priority="301" operator="equal">
      <formula>"Nicht berücksichtigt"</formula>
    </cfRule>
  </conditionalFormatting>
  <conditionalFormatting sqref="K64:K65">
    <cfRule type="cellIs" dxfId="299" priority="300" operator="equal">
      <formula>"Nicht berücksichtigt"</formula>
    </cfRule>
  </conditionalFormatting>
  <conditionalFormatting sqref="K67:K69">
    <cfRule type="cellIs" dxfId="298" priority="299" operator="equal">
      <formula>"Nicht berücksichtigt"</formula>
    </cfRule>
  </conditionalFormatting>
  <conditionalFormatting sqref="K71:K80">
    <cfRule type="cellIs" dxfId="297" priority="298" operator="equal">
      <formula>"Nicht berücksichtigt"</formula>
    </cfRule>
  </conditionalFormatting>
  <conditionalFormatting sqref="K82">
    <cfRule type="cellIs" dxfId="296" priority="297" operator="equal">
      <formula>"Nicht berücksichtigt"</formula>
    </cfRule>
  </conditionalFormatting>
  <conditionalFormatting sqref="K83">
    <cfRule type="cellIs" dxfId="295" priority="296" operator="equal">
      <formula>"Nicht berücksichtigt"</formula>
    </cfRule>
  </conditionalFormatting>
  <conditionalFormatting sqref="K84">
    <cfRule type="cellIs" dxfId="294" priority="295" operator="equal">
      <formula>"Nicht berücksichtigt"</formula>
    </cfRule>
  </conditionalFormatting>
  <conditionalFormatting sqref="K86:K87">
    <cfRule type="cellIs" dxfId="293" priority="294" operator="equal">
      <formula>"Nicht berücksichtigt"</formula>
    </cfRule>
  </conditionalFormatting>
  <conditionalFormatting sqref="K89:K91">
    <cfRule type="cellIs" dxfId="292" priority="293" operator="equal">
      <formula>"Nicht berücksichtigt"</formula>
    </cfRule>
  </conditionalFormatting>
  <conditionalFormatting sqref="K93:K94">
    <cfRule type="cellIs" dxfId="291" priority="292" operator="equal">
      <formula>"Nicht berücksichtigt"</formula>
    </cfRule>
  </conditionalFormatting>
  <conditionalFormatting sqref="K96:K97">
    <cfRule type="cellIs" dxfId="290" priority="291" operator="equal">
      <formula>"Nicht berücksichtigt"</formula>
    </cfRule>
  </conditionalFormatting>
  <conditionalFormatting sqref="K98:K99">
    <cfRule type="cellIs" dxfId="289" priority="290" operator="equal">
      <formula>"Nicht berücksichtigt"</formula>
    </cfRule>
  </conditionalFormatting>
  <conditionalFormatting sqref="K101:K102">
    <cfRule type="cellIs" dxfId="288" priority="289" operator="equal">
      <formula>"Nicht berücksichtigt"</formula>
    </cfRule>
  </conditionalFormatting>
  <conditionalFormatting sqref="K103:K104">
    <cfRule type="cellIs" dxfId="287" priority="288" operator="equal">
      <formula>"Nicht berücksichtigt"</formula>
    </cfRule>
  </conditionalFormatting>
  <conditionalFormatting sqref="K106:K110">
    <cfRule type="cellIs" dxfId="286" priority="287" operator="equal">
      <formula>"Nicht berücksichtigt"</formula>
    </cfRule>
  </conditionalFormatting>
  <conditionalFormatting sqref="K112:K114">
    <cfRule type="cellIs" dxfId="285" priority="285" operator="equal">
      <formula>"Nicht berücksichtigt"</formula>
    </cfRule>
  </conditionalFormatting>
  <conditionalFormatting sqref="K115:K116">
    <cfRule type="cellIs" dxfId="284" priority="284" operator="equal">
      <formula>"Nicht berücksichtigt"</formula>
    </cfRule>
  </conditionalFormatting>
  <conditionalFormatting sqref="K118:K121">
    <cfRule type="cellIs" dxfId="283" priority="283" operator="equal">
      <formula>"Nicht berücksichtigt"</formula>
    </cfRule>
  </conditionalFormatting>
  <conditionalFormatting sqref="K122">
    <cfRule type="cellIs" dxfId="282" priority="282" operator="equal">
      <formula>"Nicht berücksichtigt"</formula>
    </cfRule>
  </conditionalFormatting>
  <conditionalFormatting sqref="K127">
    <cfRule type="cellIs" dxfId="281" priority="281" operator="equal">
      <formula>"Nicht berücksichtigt"</formula>
    </cfRule>
  </conditionalFormatting>
  <conditionalFormatting sqref="K124:K125">
    <cfRule type="cellIs" dxfId="280" priority="280" operator="equal">
      <formula>"Nicht berücksichtigt"</formula>
    </cfRule>
  </conditionalFormatting>
  <conditionalFormatting sqref="K128">
    <cfRule type="cellIs" dxfId="279" priority="279" operator="equal">
      <formula>"Nicht berücksichtigt"</formula>
    </cfRule>
  </conditionalFormatting>
  <conditionalFormatting sqref="K129">
    <cfRule type="cellIs" dxfId="278" priority="278" operator="equal">
      <formula>"Nicht berücksichtigt"</formula>
    </cfRule>
  </conditionalFormatting>
  <conditionalFormatting sqref="K130">
    <cfRule type="cellIs" dxfId="277" priority="277" operator="equal">
      <formula>"Nicht berücksichtigt"</formula>
    </cfRule>
  </conditionalFormatting>
  <conditionalFormatting sqref="K132">
    <cfRule type="cellIs" dxfId="276" priority="276" operator="equal">
      <formula>"Nicht berücksichtigt"</formula>
    </cfRule>
  </conditionalFormatting>
  <conditionalFormatting sqref="K133">
    <cfRule type="cellIs" dxfId="275" priority="275" operator="equal">
      <formula>"Nicht berücksichtigt"</formula>
    </cfRule>
  </conditionalFormatting>
  <conditionalFormatting sqref="K134">
    <cfRule type="cellIs" dxfId="274" priority="274" operator="equal">
      <formula>"Nicht berücksichtigt"</formula>
    </cfRule>
  </conditionalFormatting>
  <conditionalFormatting sqref="K135">
    <cfRule type="cellIs" dxfId="273" priority="273" operator="equal">
      <formula>"Nicht berücksichtigt"</formula>
    </cfRule>
  </conditionalFormatting>
  <conditionalFormatting sqref="K139">
    <cfRule type="cellIs" dxfId="272" priority="272" operator="equal">
      <formula>"Nicht berücksichtigt"</formula>
    </cfRule>
  </conditionalFormatting>
  <conditionalFormatting sqref="K137:K138">
    <cfRule type="cellIs" dxfId="271" priority="271" operator="equal">
      <formula>"Nicht berücksichtigt"</formula>
    </cfRule>
  </conditionalFormatting>
  <conditionalFormatting sqref="K141">
    <cfRule type="cellIs" dxfId="270" priority="270" operator="equal">
      <formula>"Nicht berücksichtigt"</formula>
    </cfRule>
  </conditionalFormatting>
  <conditionalFormatting sqref="K142">
    <cfRule type="cellIs" dxfId="269" priority="269" operator="equal">
      <formula>"Nicht berücksichtigt"</formula>
    </cfRule>
  </conditionalFormatting>
  <conditionalFormatting sqref="K143">
    <cfRule type="cellIs" dxfId="268" priority="268" operator="equal">
      <formula>"Nicht berücksichtigt"</formula>
    </cfRule>
  </conditionalFormatting>
  <conditionalFormatting sqref="K144">
    <cfRule type="cellIs" dxfId="267" priority="267" operator="equal">
      <formula>"Nicht berücksichtigt"</formula>
    </cfRule>
  </conditionalFormatting>
  <conditionalFormatting sqref="K145">
    <cfRule type="cellIs" dxfId="266" priority="266" operator="equal">
      <formula>"Nicht berücksichtigt"</formula>
    </cfRule>
  </conditionalFormatting>
  <conditionalFormatting sqref="K146">
    <cfRule type="cellIs" dxfId="265" priority="265" operator="equal">
      <formula>"Nicht berücksichtigt"</formula>
    </cfRule>
  </conditionalFormatting>
  <conditionalFormatting sqref="K147">
    <cfRule type="cellIs" dxfId="264" priority="264" operator="equal">
      <formula>"Nicht berücksichtigt"</formula>
    </cfRule>
  </conditionalFormatting>
  <conditionalFormatting sqref="K148">
    <cfRule type="cellIs" dxfId="263" priority="263" operator="equal">
      <formula>"Nicht berücksichtigt"</formula>
    </cfRule>
  </conditionalFormatting>
  <conditionalFormatting sqref="K149">
    <cfRule type="cellIs" dxfId="262" priority="262" operator="equal">
      <formula>"Nicht berücksichtigt"</formula>
    </cfRule>
  </conditionalFormatting>
  <conditionalFormatting sqref="K150">
    <cfRule type="cellIs" dxfId="261" priority="261" operator="equal">
      <formula>"Nicht berücksichtigt"</formula>
    </cfRule>
  </conditionalFormatting>
  <conditionalFormatting sqref="K152">
    <cfRule type="cellIs" dxfId="260" priority="260" operator="equal">
      <formula>"Nicht berücksichtigt"</formula>
    </cfRule>
  </conditionalFormatting>
  <conditionalFormatting sqref="K153">
    <cfRule type="cellIs" dxfId="259" priority="259" operator="equal">
      <formula>"Nicht berücksichtigt"</formula>
    </cfRule>
  </conditionalFormatting>
  <conditionalFormatting sqref="K154">
    <cfRule type="cellIs" dxfId="258" priority="258" operator="equal">
      <formula>"Nicht berücksichtigt"</formula>
    </cfRule>
  </conditionalFormatting>
  <conditionalFormatting sqref="C152:C154">
    <cfRule type="cellIs" dxfId="257" priority="257" operator="notEqual">
      <formula>"zusätzliche Aufgaben außerhalb der o. g. Aufgabengruppen"</formula>
    </cfRule>
  </conditionalFormatting>
  <conditionalFormatting sqref="F152:F154">
    <cfRule type="cellIs" dxfId="256" priority="256" operator="notEqual">
      <formula>"Erläuterung der Aufgabe (Hinweis: nur Eigenleistung der Kommune berücksichtigen)"</formula>
    </cfRule>
  </conditionalFormatting>
  <conditionalFormatting sqref="G152:G154">
    <cfRule type="cellIs" dxfId="255" priority="255" operator="notEqual">
      <formula>"entfällt"</formula>
    </cfRule>
  </conditionalFormatting>
  <conditionalFormatting sqref="D7:E7">
    <cfRule type="notContainsBlanks" dxfId="254" priority="254">
      <formula>LEN(TRIM(D7))&gt;0</formula>
    </cfRule>
  </conditionalFormatting>
  <conditionalFormatting sqref="D9 D11">
    <cfRule type="notContainsBlanks" dxfId="253" priority="253">
      <formula>LEN(TRIM(D9))&gt;0</formula>
    </cfRule>
  </conditionalFormatting>
  <conditionalFormatting sqref="M159">
    <cfRule type="containsErrors" dxfId="252" priority="687">
      <formula>ISERROR(M159)</formula>
    </cfRule>
  </conditionalFormatting>
  <conditionalFormatting sqref="N158">
    <cfRule type="notContainsBlanks" dxfId="251" priority="247">
      <formula>LEN(TRIM(N158))&gt;0</formula>
    </cfRule>
    <cfRule type="containsBlanks" dxfId="250" priority="250">
      <formula>LEN(TRIM(N158))=0</formula>
    </cfRule>
  </conditionalFormatting>
  <conditionalFormatting sqref="N159">
    <cfRule type="containsErrors" dxfId="249" priority="686">
      <formula>ISERROR(N159)</formula>
    </cfRule>
  </conditionalFormatting>
  <conditionalFormatting sqref="P14:P15">
    <cfRule type="containsBlanks" dxfId="248" priority="237">
      <formula>LEN(TRIM(P14))=0</formula>
    </cfRule>
  </conditionalFormatting>
  <conditionalFormatting sqref="P16">
    <cfRule type="containsBlanks" dxfId="247" priority="236">
      <formula>LEN(TRIM(P16))=0</formula>
    </cfRule>
  </conditionalFormatting>
  <conditionalFormatting sqref="P17">
    <cfRule type="containsBlanks" dxfId="246" priority="235">
      <formula>LEN(TRIM(P17))=0</formula>
    </cfRule>
  </conditionalFormatting>
  <conditionalFormatting sqref="P18">
    <cfRule type="containsBlanks" dxfId="245" priority="234">
      <formula>LEN(TRIM(P18))=0</formula>
    </cfRule>
  </conditionalFormatting>
  <conditionalFormatting sqref="P20">
    <cfRule type="containsBlanks" dxfId="244" priority="233">
      <formula>LEN(TRIM(P20))=0</formula>
    </cfRule>
  </conditionalFormatting>
  <conditionalFormatting sqref="P23">
    <cfRule type="cellIs" dxfId="243" priority="232" operator="between">
      <formula>-5</formula>
      <formula>5</formula>
    </cfRule>
  </conditionalFormatting>
  <conditionalFormatting sqref="P23">
    <cfRule type="cellIs" dxfId="242" priority="227" operator="equal">
      <formula>0</formula>
    </cfRule>
  </conditionalFormatting>
  <conditionalFormatting sqref="P23">
    <cfRule type="cellIs" dxfId="241" priority="228" operator="lessThan">
      <formula>-20</formula>
    </cfRule>
  </conditionalFormatting>
  <conditionalFormatting sqref="P23">
    <cfRule type="cellIs" dxfId="240" priority="229" operator="between">
      <formula>5.01</formula>
      <formula>20</formula>
    </cfRule>
  </conditionalFormatting>
  <conditionalFormatting sqref="P23">
    <cfRule type="cellIs" dxfId="239" priority="230" operator="greaterThan">
      <formula>20</formula>
    </cfRule>
  </conditionalFormatting>
  <conditionalFormatting sqref="P23">
    <cfRule type="cellIs" dxfId="238" priority="231" operator="between">
      <formula>-20</formula>
      <formula>-5.01</formula>
    </cfRule>
  </conditionalFormatting>
  <conditionalFormatting sqref="P23">
    <cfRule type="containsBlanks" dxfId="237" priority="226">
      <formula>LEN(TRIM(P23))=0</formula>
    </cfRule>
  </conditionalFormatting>
  <conditionalFormatting sqref="P28">
    <cfRule type="cellIs" dxfId="236" priority="225" operator="between">
      <formula>-5</formula>
      <formula>5</formula>
    </cfRule>
  </conditionalFormatting>
  <conditionalFormatting sqref="P28">
    <cfRule type="cellIs" dxfId="235" priority="220" operator="equal">
      <formula>0</formula>
    </cfRule>
  </conditionalFormatting>
  <conditionalFormatting sqref="P28">
    <cfRule type="cellIs" dxfId="234" priority="221" operator="lessThan">
      <formula>-20</formula>
    </cfRule>
  </conditionalFormatting>
  <conditionalFormatting sqref="P28">
    <cfRule type="cellIs" dxfId="233" priority="222" operator="between">
      <formula>5.01</formula>
      <formula>20</formula>
    </cfRule>
  </conditionalFormatting>
  <conditionalFormatting sqref="P28">
    <cfRule type="cellIs" dxfId="232" priority="223" operator="greaterThan">
      <formula>20</formula>
    </cfRule>
  </conditionalFormatting>
  <conditionalFormatting sqref="P28">
    <cfRule type="cellIs" dxfId="231" priority="224" operator="between">
      <formula>-20</formula>
      <formula>-5.01</formula>
    </cfRule>
  </conditionalFormatting>
  <conditionalFormatting sqref="P28">
    <cfRule type="containsBlanks" dxfId="230" priority="219">
      <formula>LEN(TRIM(P28))=0</formula>
    </cfRule>
  </conditionalFormatting>
  <conditionalFormatting sqref="P35">
    <cfRule type="containsBlanks" dxfId="229" priority="218">
      <formula>LEN(TRIM(P35))=0</formula>
    </cfRule>
  </conditionalFormatting>
  <conditionalFormatting sqref="P36">
    <cfRule type="containsBlanks" dxfId="228" priority="217">
      <formula>LEN(TRIM(P36))=0</formula>
    </cfRule>
  </conditionalFormatting>
  <conditionalFormatting sqref="P37">
    <cfRule type="containsBlanks" dxfId="227" priority="216">
      <formula>LEN(TRIM(P37))=0</formula>
    </cfRule>
  </conditionalFormatting>
  <conditionalFormatting sqref="P38">
    <cfRule type="containsBlanks" dxfId="226" priority="215">
      <formula>LEN(TRIM(P38))=0</formula>
    </cfRule>
  </conditionalFormatting>
  <conditionalFormatting sqref="P39">
    <cfRule type="containsBlanks" dxfId="225" priority="214">
      <formula>LEN(TRIM(P39))=0</formula>
    </cfRule>
  </conditionalFormatting>
  <conditionalFormatting sqref="P40">
    <cfRule type="containsBlanks" dxfId="224" priority="213">
      <formula>LEN(TRIM(P40))=0</formula>
    </cfRule>
  </conditionalFormatting>
  <conditionalFormatting sqref="P41">
    <cfRule type="containsBlanks" dxfId="223" priority="212">
      <formula>LEN(TRIM(P41))=0</formula>
    </cfRule>
  </conditionalFormatting>
  <conditionalFormatting sqref="P42">
    <cfRule type="containsBlanks" dxfId="222" priority="211">
      <formula>LEN(TRIM(P42))=0</formula>
    </cfRule>
  </conditionalFormatting>
  <conditionalFormatting sqref="P45">
    <cfRule type="containsBlanks" dxfId="221" priority="210">
      <formula>LEN(TRIM(P45))=0</formula>
    </cfRule>
  </conditionalFormatting>
  <conditionalFormatting sqref="P46">
    <cfRule type="containsBlanks" dxfId="220" priority="209">
      <formula>LEN(TRIM(P46))=0</formula>
    </cfRule>
  </conditionalFormatting>
  <conditionalFormatting sqref="P48">
    <cfRule type="containsBlanks" dxfId="219" priority="208">
      <formula>LEN(TRIM(P48))=0</formula>
    </cfRule>
  </conditionalFormatting>
  <conditionalFormatting sqref="P49">
    <cfRule type="containsBlanks" dxfId="218" priority="207">
      <formula>LEN(TRIM(P49))=0</formula>
    </cfRule>
  </conditionalFormatting>
  <conditionalFormatting sqref="P50">
    <cfRule type="containsBlanks" dxfId="217" priority="206">
      <formula>LEN(TRIM(P50))=0</formula>
    </cfRule>
  </conditionalFormatting>
  <conditionalFormatting sqref="P51">
    <cfRule type="containsBlanks" dxfId="216" priority="205">
      <formula>LEN(TRIM(P51))=0</formula>
    </cfRule>
  </conditionalFormatting>
  <conditionalFormatting sqref="P52">
    <cfRule type="containsBlanks" dxfId="215" priority="204">
      <formula>LEN(TRIM(P52))=0</formula>
    </cfRule>
  </conditionalFormatting>
  <conditionalFormatting sqref="P54">
    <cfRule type="containsErrors" dxfId="214" priority="203">
      <formula>ISERROR(P54)</formula>
    </cfRule>
  </conditionalFormatting>
  <conditionalFormatting sqref="P54">
    <cfRule type="containsBlanks" dxfId="213" priority="202">
      <formula>LEN(TRIM(P54))=0</formula>
    </cfRule>
  </conditionalFormatting>
  <conditionalFormatting sqref="P57">
    <cfRule type="containsBlanks" dxfId="212" priority="201">
      <formula>LEN(TRIM(P57))=0</formula>
    </cfRule>
  </conditionalFormatting>
  <conditionalFormatting sqref="P58">
    <cfRule type="containsBlanks" dxfId="211" priority="200">
      <formula>LEN(TRIM(P58))=0</formula>
    </cfRule>
  </conditionalFormatting>
  <conditionalFormatting sqref="P59">
    <cfRule type="containsBlanks" dxfId="210" priority="199">
      <formula>LEN(TRIM(P59))=0</formula>
    </cfRule>
  </conditionalFormatting>
  <conditionalFormatting sqref="P60">
    <cfRule type="containsBlanks" dxfId="209" priority="198">
      <formula>LEN(TRIM(P60))=0</formula>
    </cfRule>
  </conditionalFormatting>
  <conditionalFormatting sqref="P61">
    <cfRule type="containsBlanks" dxfId="208" priority="197">
      <formula>LEN(TRIM(P61))=0</formula>
    </cfRule>
  </conditionalFormatting>
  <conditionalFormatting sqref="P62">
    <cfRule type="containsBlanks" dxfId="207" priority="196">
      <formula>LEN(TRIM(P62))=0</formula>
    </cfRule>
  </conditionalFormatting>
  <conditionalFormatting sqref="P64">
    <cfRule type="containsBlanks" dxfId="206" priority="195">
      <formula>LEN(TRIM(P64))=0</formula>
    </cfRule>
  </conditionalFormatting>
  <conditionalFormatting sqref="P67">
    <cfRule type="cellIs" dxfId="205" priority="194" operator="between">
      <formula>-5</formula>
      <formula>5</formula>
    </cfRule>
  </conditionalFormatting>
  <conditionalFormatting sqref="P67">
    <cfRule type="cellIs" dxfId="204" priority="189" operator="equal">
      <formula>0</formula>
    </cfRule>
  </conditionalFormatting>
  <conditionalFormatting sqref="P67">
    <cfRule type="cellIs" dxfId="203" priority="190" operator="lessThan">
      <formula>-20</formula>
    </cfRule>
  </conditionalFormatting>
  <conditionalFormatting sqref="P67">
    <cfRule type="cellIs" dxfId="202" priority="191" operator="between">
      <formula>5.01</formula>
      <formula>20</formula>
    </cfRule>
  </conditionalFormatting>
  <conditionalFormatting sqref="P67">
    <cfRule type="cellIs" dxfId="201" priority="192" operator="greaterThan">
      <formula>20</formula>
    </cfRule>
  </conditionalFormatting>
  <conditionalFormatting sqref="P67">
    <cfRule type="cellIs" dxfId="200" priority="193" operator="between">
      <formula>-20</formula>
      <formula>-5.01</formula>
    </cfRule>
  </conditionalFormatting>
  <conditionalFormatting sqref="P67">
    <cfRule type="containsErrors" dxfId="199" priority="188">
      <formula>ISERROR(P67)</formula>
    </cfRule>
  </conditionalFormatting>
  <conditionalFormatting sqref="P67">
    <cfRule type="containsBlanks" dxfId="198" priority="187">
      <formula>LEN(TRIM(P67))=0</formula>
    </cfRule>
  </conditionalFormatting>
  <conditionalFormatting sqref="P71">
    <cfRule type="cellIs" dxfId="197" priority="186" operator="between">
      <formula>-5</formula>
      <formula>5</formula>
    </cfRule>
  </conditionalFormatting>
  <conditionalFormatting sqref="P71">
    <cfRule type="cellIs" dxfId="196" priority="181" operator="equal">
      <formula>0</formula>
    </cfRule>
  </conditionalFormatting>
  <conditionalFormatting sqref="P71">
    <cfRule type="cellIs" dxfId="195" priority="182" operator="lessThan">
      <formula>-20</formula>
    </cfRule>
  </conditionalFormatting>
  <conditionalFormatting sqref="P71">
    <cfRule type="cellIs" dxfId="194" priority="183" operator="between">
      <formula>5.01</formula>
      <formula>20</formula>
    </cfRule>
  </conditionalFormatting>
  <conditionalFormatting sqref="P71">
    <cfRule type="cellIs" dxfId="193" priority="184" operator="greaterThan">
      <formula>20</formula>
    </cfRule>
  </conditionalFormatting>
  <conditionalFormatting sqref="P71">
    <cfRule type="cellIs" dxfId="192" priority="185" operator="between">
      <formula>-20</formula>
      <formula>-5.01</formula>
    </cfRule>
  </conditionalFormatting>
  <conditionalFormatting sqref="P71">
    <cfRule type="containsErrors" dxfId="191" priority="180">
      <formula>ISERROR(P71)</formula>
    </cfRule>
  </conditionalFormatting>
  <conditionalFormatting sqref="P71">
    <cfRule type="containsBlanks" dxfId="190" priority="179">
      <formula>LEN(TRIM(P71))=0</formula>
    </cfRule>
  </conditionalFormatting>
  <conditionalFormatting sqref="P82">
    <cfRule type="containsBlanks" dxfId="189" priority="178">
      <formula>LEN(TRIM(P82))=0</formula>
    </cfRule>
  </conditionalFormatting>
  <conditionalFormatting sqref="P83">
    <cfRule type="containsBlanks" dxfId="188" priority="177">
      <formula>LEN(TRIM(P83))=0</formula>
    </cfRule>
  </conditionalFormatting>
  <conditionalFormatting sqref="P84">
    <cfRule type="containsBlanks" dxfId="187" priority="176">
      <formula>LEN(TRIM(P84))=0</formula>
    </cfRule>
  </conditionalFormatting>
  <conditionalFormatting sqref="P86">
    <cfRule type="cellIs" dxfId="186" priority="175" operator="between">
      <formula>-5</formula>
      <formula>5</formula>
    </cfRule>
  </conditionalFormatting>
  <conditionalFormatting sqref="P86">
    <cfRule type="cellIs" dxfId="185" priority="170" operator="equal">
      <formula>0</formula>
    </cfRule>
  </conditionalFormatting>
  <conditionalFormatting sqref="P86">
    <cfRule type="cellIs" dxfId="184" priority="171" operator="lessThan">
      <formula>-20</formula>
    </cfRule>
  </conditionalFormatting>
  <conditionalFormatting sqref="P86">
    <cfRule type="cellIs" dxfId="183" priority="172" operator="between">
      <formula>5.01</formula>
      <formula>20</formula>
    </cfRule>
  </conditionalFormatting>
  <conditionalFormatting sqref="P86">
    <cfRule type="cellIs" dxfId="182" priority="173" operator="greaterThan">
      <formula>20</formula>
    </cfRule>
  </conditionalFormatting>
  <conditionalFormatting sqref="P86">
    <cfRule type="cellIs" dxfId="181" priority="174" operator="between">
      <formula>-20</formula>
      <formula>-5.01</formula>
    </cfRule>
  </conditionalFormatting>
  <conditionalFormatting sqref="P86">
    <cfRule type="containsErrors" dxfId="180" priority="169">
      <formula>ISERROR(P86)</formula>
    </cfRule>
  </conditionalFormatting>
  <conditionalFormatting sqref="P86">
    <cfRule type="containsBlanks" dxfId="179" priority="168">
      <formula>LEN(TRIM(P86))=0</formula>
    </cfRule>
  </conditionalFormatting>
  <conditionalFormatting sqref="P89">
    <cfRule type="cellIs" dxfId="178" priority="167" operator="between">
      <formula>-5</formula>
      <formula>5</formula>
    </cfRule>
  </conditionalFormatting>
  <conditionalFormatting sqref="P89">
    <cfRule type="cellIs" dxfId="177" priority="162" operator="equal">
      <formula>0</formula>
    </cfRule>
  </conditionalFormatting>
  <conditionalFormatting sqref="P89">
    <cfRule type="cellIs" dxfId="176" priority="163" operator="lessThan">
      <formula>-20</formula>
    </cfRule>
  </conditionalFormatting>
  <conditionalFormatting sqref="P89">
    <cfRule type="cellIs" dxfId="175" priority="164" operator="between">
      <formula>5.01</formula>
      <formula>20</formula>
    </cfRule>
  </conditionalFormatting>
  <conditionalFormatting sqref="P89">
    <cfRule type="cellIs" dxfId="174" priority="165" operator="greaterThan">
      <formula>20</formula>
    </cfRule>
  </conditionalFormatting>
  <conditionalFormatting sqref="P89">
    <cfRule type="cellIs" dxfId="173" priority="166" operator="between">
      <formula>-20</formula>
      <formula>-5.01</formula>
    </cfRule>
  </conditionalFormatting>
  <conditionalFormatting sqref="P89">
    <cfRule type="containsErrors" dxfId="172" priority="161">
      <formula>ISERROR(P89)</formula>
    </cfRule>
  </conditionalFormatting>
  <conditionalFormatting sqref="P89">
    <cfRule type="containsBlanks" dxfId="171" priority="160">
      <formula>LEN(TRIM(P89))=0</formula>
    </cfRule>
  </conditionalFormatting>
  <conditionalFormatting sqref="P93">
    <cfRule type="cellIs" dxfId="170" priority="159" operator="between">
      <formula>-5</formula>
      <formula>5</formula>
    </cfRule>
  </conditionalFormatting>
  <conditionalFormatting sqref="P93">
    <cfRule type="cellIs" dxfId="169" priority="154" operator="equal">
      <formula>0</formula>
    </cfRule>
  </conditionalFormatting>
  <conditionalFormatting sqref="P93">
    <cfRule type="cellIs" dxfId="168" priority="155" operator="lessThan">
      <formula>-20</formula>
    </cfRule>
  </conditionalFormatting>
  <conditionalFormatting sqref="P93">
    <cfRule type="cellIs" dxfId="167" priority="156" operator="between">
      <formula>5.01</formula>
      <formula>20</formula>
    </cfRule>
  </conditionalFormatting>
  <conditionalFormatting sqref="P93">
    <cfRule type="cellIs" dxfId="166" priority="157" operator="greaterThan">
      <formula>20</formula>
    </cfRule>
  </conditionalFormatting>
  <conditionalFormatting sqref="P93">
    <cfRule type="cellIs" dxfId="165" priority="158" operator="between">
      <formula>-20</formula>
      <formula>-5.01</formula>
    </cfRule>
  </conditionalFormatting>
  <conditionalFormatting sqref="P93">
    <cfRule type="containsErrors" dxfId="164" priority="153">
      <formula>ISERROR(P93)</formula>
    </cfRule>
  </conditionalFormatting>
  <conditionalFormatting sqref="P93">
    <cfRule type="containsBlanks" dxfId="163" priority="152">
      <formula>LEN(TRIM(P93))=0</formula>
    </cfRule>
  </conditionalFormatting>
  <conditionalFormatting sqref="P96">
    <cfRule type="cellIs" dxfId="162" priority="151" operator="between">
      <formula>-5</formula>
      <formula>5</formula>
    </cfRule>
  </conditionalFormatting>
  <conditionalFormatting sqref="P96">
    <cfRule type="cellIs" dxfId="161" priority="146" operator="equal">
      <formula>0</formula>
    </cfRule>
  </conditionalFormatting>
  <conditionalFormatting sqref="P96">
    <cfRule type="cellIs" dxfId="160" priority="147" operator="lessThan">
      <formula>-20</formula>
    </cfRule>
  </conditionalFormatting>
  <conditionalFormatting sqref="P96">
    <cfRule type="cellIs" dxfId="159" priority="148" operator="between">
      <formula>5.01</formula>
      <formula>20</formula>
    </cfRule>
  </conditionalFormatting>
  <conditionalFormatting sqref="P96">
    <cfRule type="cellIs" dxfId="158" priority="149" operator="greaterThan">
      <formula>20</formula>
    </cfRule>
  </conditionalFormatting>
  <conditionalFormatting sqref="P96">
    <cfRule type="cellIs" dxfId="157" priority="150" operator="between">
      <formula>-20</formula>
      <formula>-5.01</formula>
    </cfRule>
  </conditionalFormatting>
  <conditionalFormatting sqref="P96">
    <cfRule type="containsErrors" dxfId="156" priority="145">
      <formula>ISERROR(P96)</formula>
    </cfRule>
  </conditionalFormatting>
  <conditionalFormatting sqref="P96">
    <cfRule type="containsBlanks" dxfId="155" priority="144">
      <formula>LEN(TRIM(P96))=0</formula>
    </cfRule>
  </conditionalFormatting>
  <conditionalFormatting sqref="P98">
    <cfRule type="cellIs" dxfId="154" priority="143" operator="between">
      <formula>-5</formula>
      <formula>5</formula>
    </cfRule>
  </conditionalFormatting>
  <conditionalFormatting sqref="P98">
    <cfRule type="cellIs" dxfId="153" priority="138" operator="equal">
      <formula>0</formula>
    </cfRule>
  </conditionalFormatting>
  <conditionalFormatting sqref="P98">
    <cfRule type="cellIs" dxfId="152" priority="139" operator="lessThan">
      <formula>-20</formula>
    </cfRule>
  </conditionalFormatting>
  <conditionalFormatting sqref="P98">
    <cfRule type="cellIs" dxfId="151" priority="140" operator="between">
      <formula>5.01</formula>
      <formula>20</formula>
    </cfRule>
  </conditionalFormatting>
  <conditionalFormatting sqref="P98">
    <cfRule type="cellIs" dxfId="150" priority="141" operator="greaterThan">
      <formula>20</formula>
    </cfRule>
  </conditionalFormatting>
  <conditionalFormatting sqref="P98">
    <cfRule type="cellIs" dxfId="149" priority="142" operator="between">
      <formula>-20</formula>
      <formula>-5.01</formula>
    </cfRule>
  </conditionalFormatting>
  <conditionalFormatting sqref="P98">
    <cfRule type="containsErrors" dxfId="148" priority="137">
      <formula>ISERROR(P98)</formula>
    </cfRule>
  </conditionalFormatting>
  <conditionalFormatting sqref="P98">
    <cfRule type="containsBlanks" dxfId="147" priority="136">
      <formula>LEN(TRIM(P98))=0</formula>
    </cfRule>
  </conditionalFormatting>
  <conditionalFormatting sqref="P101">
    <cfRule type="cellIs" dxfId="146" priority="135" operator="between">
      <formula>-5</formula>
      <formula>5</formula>
    </cfRule>
  </conditionalFormatting>
  <conditionalFormatting sqref="P101">
    <cfRule type="cellIs" dxfId="145" priority="130" operator="equal">
      <formula>0</formula>
    </cfRule>
  </conditionalFormatting>
  <conditionalFormatting sqref="P101">
    <cfRule type="cellIs" dxfId="144" priority="131" operator="lessThan">
      <formula>-20</formula>
    </cfRule>
  </conditionalFormatting>
  <conditionalFormatting sqref="P101">
    <cfRule type="cellIs" dxfId="143" priority="132" operator="between">
      <formula>5.01</formula>
      <formula>20</formula>
    </cfRule>
  </conditionalFormatting>
  <conditionalFormatting sqref="P101">
    <cfRule type="cellIs" dxfId="142" priority="133" operator="greaterThan">
      <formula>20</formula>
    </cfRule>
  </conditionalFormatting>
  <conditionalFormatting sqref="P101">
    <cfRule type="cellIs" dxfId="141" priority="134" operator="between">
      <formula>-20</formula>
      <formula>-5.01</formula>
    </cfRule>
  </conditionalFormatting>
  <conditionalFormatting sqref="P101">
    <cfRule type="containsErrors" dxfId="140" priority="129">
      <formula>ISERROR(P101)</formula>
    </cfRule>
  </conditionalFormatting>
  <conditionalFormatting sqref="P101">
    <cfRule type="containsBlanks" dxfId="139" priority="128">
      <formula>LEN(TRIM(P101))=0</formula>
    </cfRule>
  </conditionalFormatting>
  <conditionalFormatting sqref="P103">
    <cfRule type="cellIs" dxfId="138" priority="127" operator="between">
      <formula>-5</formula>
      <formula>5</formula>
    </cfRule>
  </conditionalFormatting>
  <conditionalFormatting sqref="P103">
    <cfRule type="cellIs" dxfId="137" priority="122" operator="equal">
      <formula>0</formula>
    </cfRule>
  </conditionalFormatting>
  <conditionalFormatting sqref="P103">
    <cfRule type="cellIs" dxfId="136" priority="123" operator="lessThan">
      <formula>-20</formula>
    </cfRule>
  </conditionalFormatting>
  <conditionalFormatting sqref="P103">
    <cfRule type="cellIs" dxfId="135" priority="124" operator="between">
      <formula>5.01</formula>
      <formula>20</formula>
    </cfRule>
  </conditionalFormatting>
  <conditionalFormatting sqref="P103">
    <cfRule type="cellIs" dxfId="134" priority="125" operator="greaterThan">
      <formula>20</formula>
    </cfRule>
  </conditionalFormatting>
  <conditionalFormatting sqref="P103">
    <cfRule type="cellIs" dxfId="133" priority="126" operator="between">
      <formula>-20</formula>
      <formula>-5.01</formula>
    </cfRule>
  </conditionalFormatting>
  <conditionalFormatting sqref="P103">
    <cfRule type="containsErrors" dxfId="132" priority="121">
      <formula>ISERROR(P103)</formula>
    </cfRule>
  </conditionalFormatting>
  <conditionalFormatting sqref="P103">
    <cfRule type="containsBlanks" dxfId="131" priority="120">
      <formula>LEN(TRIM(P103))=0</formula>
    </cfRule>
  </conditionalFormatting>
  <conditionalFormatting sqref="P106">
    <cfRule type="cellIs" dxfId="130" priority="119" operator="between">
      <formula>-5</formula>
      <formula>5</formula>
    </cfRule>
  </conditionalFormatting>
  <conditionalFormatting sqref="P106">
    <cfRule type="cellIs" dxfId="129" priority="114" operator="equal">
      <formula>0</formula>
    </cfRule>
  </conditionalFormatting>
  <conditionalFormatting sqref="P106">
    <cfRule type="cellIs" dxfId="128" priority="115" operator="lessThan">
      <formula>-20</formula>
    </cfRule>
  </conditionalFormatting>
  <conditionalFormatting sqref="P106">
    <cfRule type="cellIs" dxfId="127" priority="116" operator="between">
      <formula>5.01</formula>
      <formula>20</formula>
    </cfRule>
  </conditionalFormatting>
  <conditionalFormatting sqref="P106">
    <cfRule type="cellIs" dxfId="126" priority="117" operator="greaterThan">
      <formula>20</formula>
    </cfRule>
  </conditionalFormatting>
  <conditionalFormatting sqref="P106">
    <cfRule type="cellIs" dxfId="125" priority="118" operator="between">
      <formula>-20</formula>
      <formula>-5.01</formula>
    </cfRule>
  </conditionalFormatting>
  <conditionalFormatting sqref="P106">
    <cfRule type="containsErrors" dxfId="124" priority="113">
      <formula>ISERROR(P106)</formula>
    </cfRule>
  </conditionalFormatting>
  <conditionalFormatting sqref="P106">
    <cfRule type="containsBlanks" dxfId="123" priority="112">
      <formula>LEN(TRIM(P106))=0</formula>
    </cfRule>
  </conditionalFormatting>
  <conditionalFormatting sqref="P112">
    <cfRule type="cellIs" dxfId="122" priority="111" operator="between">
      <formula>-5</formula>
      <formula>5</formula>
    </cfRule>
  </conditionalFormatting>
  <conditionalFormatting sqref="P112">
    <cfRule type="cellIs" dxfId="121" priority="106" operator="equal">
      <formula>0</formula>
    </cfRule>
  </conditionalFormatting>
  <conditionalFormatting sqref="P112">
    <cfRule type="cellIs" dxfId="120" priority="107" operator="lessThan">
      <formula>-20</formula>
    </cfRule>
  </conditionalFormatting>
  <conditionalFormatting sqref="P112">
    <cfRule type="cellIs" dxfId="119" priority="108" operator="between">
      <formula>5.01</formula>
      <formula>20</formula>
    </cfRule>
  </conditionalFormatting>
  <conditionalFormatting sqref="P112">
    <cfRule type="cellIs" dxfId="118" priority="109" operator="greaterThan">
      <formula>20</formula>
    </cfRule>
  </conditionalFormatting>
  <conditionalFormatting sqref="P112">
    <cfRule type="cellIs" dxfId="117" priority="110" operator="between">
      <formula>-20</formula>
      <formula>-5.01</formula>
    </cfRule>
  </conditionalFormatting>
  <conditionalFormatting sqref="P112">
    <cfRule type="containsErrors" dxfId="116" priority="105">
      <formula>ISERROR(P112)</formula>
    </cfRule>
  </conditionalFormatting>
  <conditionalFormatting sqref="P112">
    <cfRule type="containsBlanks" dxfId="115" priority="104">
      <formula>LEN(TRIM(P112))=0</formula>
    </cfRule>
  </conditionalFormatting>
  <conditionalFormatting sqref="P115">
    <cfRule type="cellIs" dxfId="114" priority="103" operator="between">
      <formula>-5</formula>
      <formula>5</formula>
    </cfRule>
  </conditionalFormatting>
  <conditionalFormatting sqref="P115">
    <cfRule type="cellIs" dxfId="113" priority="98" operator="equal">
      <formula>0</formula>
    </cfRule>
  </conditionalFormatting>
  <conditionalFormatting sqref="P115">
    <cfRule type="cellIs" dxfId="112" priority="99" operator="lessThan">
      <formula>-20</formula>
    </cfRule>
  </conditionalFormatting>
  <conditionalFormatting sqref="P115">
    <cfRule type="cellIs" dxfId="111" priority="100" operator="between">
      <formula>5.01</formula>
      <formula>20</formula>
    </cfRule>
  </conditionalFormatting>
  <conditionalFormatting sqref="P115">
    <cfRule type="cellIs" dxfId="110" priority="101" operator="greaterThan">
      <formula>20</formula>
    </cfRule>
  </conditionalFormatting>
  <conditionalFormatting sqref="P115">
    <cfRule type="cellIs" dxfId="109" priority="102" operator="between">
      <formula>-20</formula>
      <formula>-5.01</formula>
    </cfRule>
  </conditionalFormatting>
  <conditionalFormatting sqref="P115">
    <cfRule type="containsErrors" dxfId="108" priority="97">
      <formula>ISERROR(P115)</formula>
    </cfRule>
  </conditionalFormatting>
  <conditionalFormatting sqref="P115">
    <cfRule type="containsBlanks" dxfId="107" priority="96">
      <formula>LEN(TRIM(P115))=0</formula>
    </cfRule>
  </conditionalFormatting>
  <conditionalFormatting sqref="P118">
    <cfRule type="cellIs" dxfId="106" priority="95" operator="between">
      <formula>-5</formula>
      <formula>5</formula>
    </cfRule>
  </conditionalFormatting>
  <conditionalFormatting sqref="P118">
    <cfRule type="cellIs" dxfId="105" priority="90" operator="equal">
      <formula>0</formula>
    </cfRule>
  </conditionalFormatting>
  <conditionalFormatting sqref="P118">
    <cfRule type="cellIs" dxfId="104" priority="91" operator="lessThan">
      <formula>-20</formula>
    </cfRule>
  </conditionalFormatting>
  <conditionalFormatting sqref="P118">
    <cfRule type="cellIs" dxfId="103" priority="92" operator="between">
      <formula>5.01</formula>
      <formula>20</formula>
    </cfRule>
  </conditionalFormatting>
  <conditionalFormatting sqref="P118">
    <cfRule type="cellIs" dxfId="102" priority="93" operator="greaterThan">
      <formula>20</formula>
    </cfRule>
  </conditionalFormatting>
  <conditionalFormatting sqref="P118">
    <cfRule type="cellIs" dxfId="101" priority="94" operator="between">
      <formula>-20</formula>
      <formula>-5.01</formula>
    </cfRule>
  </conditionalFormatting>
  <conditionalFormatting sqref="P118">
    <cfRule type="containsErrors" dxfId="100" priority="89">
      <formula>ISERROR(P118)</formula>
    </cfRule>
  </conditionalFormatting>
  <conditionalFormatting sqref="P118">
    <cfRule type="containsBlanks" dxfId="99" priority="88">
      <formula>LEN(TRIM(P118))=0</formula>
    </cfRule>
  </conditionalFormatting>
  <conditionalFormatting sqref="P122">
    <cfRule type="containsErrors" dxfId="98" priority="87">
      <formula>ISERROR(P122)</formula>
    </cfRule>
  </conditionalFormatting>
  <conditionalFormatting sqref="P122">
    <cfRule type="containsBlanks" dxfId="97" priority="86">
      <formula>LEN(TRIM(P122))=0</formula>
    </cfRule>
  </conditionalFormatting>
  <conditionalFormatting sqref="P127">
    <cfRule type="containsErrors" dxfId="96" priority="85">
      <formula>ISERROR(P127)</formula>
    </cfRule>
  </conditionalFormatting>
  <conditionalFormatting sqref="P127">
    <cfRule type="containsBlanks" dxfId="95" priority="84">
      <formula>LEN(TRIM(P127))=0</formula>
    </cfRule>
  </conditionalFormatting>
  <conditionalFormatting sqref="P124">
    <cfRule type="cellIs" dxfId="94" priority="83" operator="between">
      <formula>-5</formula>
      <formula>5</formula>
    </cfRule>
  </conditionalFormatting>
  <conditionalFormatting sqref="P124">
    <cfRule type="cellIs" dxfId="93" priority="78" operator="equal">
      <formula>0</formula>
    </cfRule>
  </conditionalFormatting>
  <conditionalFormatting sqref="P124">
    <cfRule type="cellIs" dxfId="92" priority="79" operator="lessThan">
      <formula>-20</formula>
    </cfRule>
  </conditionalFormatting>
  <conditionalFormatting sqref="P124">
    <cfRule type="cellIs" dxfId="91" priority="80" operator="between">
      <formula>5.01</formula>
      <formula>20</formula>
    </cfRule>
  </conditionalFormatting>
  <conditionalFormatting sqref="P124">
    <cfRule type="cellIs" dxfId="90" priority="81" operator="greaterThan">
      <formula>20</formula>
    </cfRule>
  </conditionalFormatting>
  <conditionalFormatting sqref="P124">
    <cfRule type="cellIs" dxfId="89" priority="82" operator="between">
      <formula>-20</formula>
      <formula>-5.01</formula>
    </cfRule>
  </conditionalFormatting>
  <conditionalFormatting sqref="P124">
    <cfRule type="containsErrors" dxfId="88" priority="77">
      <formula>ISERROR(P124)</formula>
    </cfRule>
  </conditionalFormatting>
  <conditionalFormatting sqref="P124">
    <cfRule type="containsBlanks" dxfId="87" priority="76">
      <formula>LEN(TRIM(P124))=0</formula>
    </cfRule>
  </conditionalFormatting>
  <conditionalFormatting sqref="P128">
    <cfRule type="containsErrors" dxfId="86" priority="75">
      <formula>ISERROR(P128)</formula>
    </cfRule>
  </conditionalFormatting>
  <conditionalFormatting sqref="P128">
    <cfRule type="containsBlanks" dxfId="85" priority="74">
      <formula>LEN(TRIM(P128))=0</formula>
    </cfRule>
  </conditionalFormatting>
  <conditionalFormatting sqref="P129">
    <cfRule type="containsErrors" dxfId="84" priority="73">
      <formula>ISERROR(P129)</formula>
    </cfRule>
  </conditionalFormatting>
  <conditionalFormatting sqref="P129">
    <cfRule type="containsBlanks" dxfId="83" priority="72">
      <formula>LEN(TRIM(P129))=0</formula>
    </cfRule>
  </conditionalFormatting>
  <conditionalFormatting sqref="P130">
    <cfRule type="containsErrors" dxfId="82" priority="71">
      <formula>ISERROR(P130)</formula>
    </cfRule>
  </conditionalFormatting>
  <conditionalFormatting sqref="P130">
    <cfRule type="containsBlanks" dxfId="81" priority="70">
      <formula>LEN(TRIM(P130))=0</formula>
    </cfRule>
  </conditionalFormatting>
  <conditionalFormatting sqref="P132">
    <cfRule type="containsErrors" dxfId="80" priority="69">
      <formula>ISERROR(P132)</formula>
    </cfRule>
  </conditionalFormatting>
  <conditionalFormatting sqref="P132">
    <cfRule type="containsBlanks" dxfId="79" priority="68">
      <formula>LEN(TRIM(P132))=0</formula>
    </cfRule>
  </conditionalFormatting>
  <conditionalFormatting sqref="P133">
    <cfRule type="containsErrors" dxfId="78" priority="67">
      <formula>ISERROR(P133)</formula>
    </cfRule>
  </conditionalFormatting>
  <conditionalFormatting sqref="P133">
    <cfRule type="containsBlanks" dxfId="77" priority="66">
      <formula>LEN(TRIM(P133))=0</formula>
    </cfRule>
  </conditionalFormatting>
  <conditionalFormatting sqref="P134">
    <cfRule type="containsErrors" dxfId="76" priority="65">
      <formula>ISERROR(P134)</formula>
    </cfRule>
  </conditionalFormatting>
  <conditionalFormatting sqref="P134">
    <cfRule type="containsBlanks" dxfId="75" priority="64">
      <formula>LEN(TRIM(P134))=0</formula>
    </cfRule>
  </conditionalFormatting>
  <conditionalFormatting sqref="P135">
    <cfRule type="containsErrors" dxfId="74" priority="63">
      <formula>ISERROR(P135)</formula>
    </cfRule>
  </conditionalFormatting>
  <conditionalFormatting sqref="P135">
    <cfRule type="containsBlanks" dxfId="73" priority="62">
      <formula>LEN(TRIM(P135))=0</formula>
    </cfRule>
  </conditionalFormatting>
  <conditionalFormatting sqref="P137">
    <cfRule type="containsErrors" dxfId="72" priority="61">
      <formula>ISERROR(P137)</formula>
    </cfRule>
  </conditionalFormatting>
  <conditionalFormatting sqref="P137">
    <cfRule type="containsBlanks" dxfId="71" priority="60">
      <formula>LEN(TRIM(P137))=0</formula>
    </cfRule>
  </conditionalFormatting>
  <conditionalFormatting sqref="P139">
    <cfRule type="containsErrors" dxfId="70" priority="59">
      <formula>ISERROR(P139)</formula>
    </cfRule>
  </conditionalFormatting>
  <conditionalFormatting sqref="P139">
    <cfRule type="containsBlanks" dxfId="69" priority="58">
      <formula>LEN(TRIM(P139))=0</formula>
    </cfRule>
  </conditionalFormatting>
  <conditionalFormatting sqref="P141">
    <cfRule type="containsErrors" dxfId="68" priority="57">
      <formula>ISERROR(P141)</formula>
    </cfRule>
  </conditionalFormatting>
  <conditionalFormatting sqref="P141">
    <cfRule type="containsErrors" dxfId="67" priority="56">
      <formula>ISERROR(P141)</formula>
    </cfRule>
  </conditionalFormatting>
  <conditionalFormatting sqref="P141">
    <cfRule type="containsBlanks" dxfId="66" priority="55">
      <formula>LEN(TRIM(P141))=0</formula>
    </cfRule>
  </conditionalFormatting>
  <conditionalFormatting sqref="P142">
    <cfRule type="containsErrors" dxfId="65" priority="54">
      <formula>ISERROR(P142)</formula>
    </cfRule>
  </conditionalFormatting>
  <conditionalFormatting sqref="P142">
    <cfRule type="containsBlanks" dxfId="64" priority="53">
      <formula>LEN(TRIM(P142))=0</formula>
    </cfRule>
  </conditionalFormatting>
  <conditionalFormatting sqref="P143">
    <cfRule type="containsErrors" dxfId="63" priority="52">
      <formula>ISERROR(P143)</formula>
    </cfRule>
  </conditionalFormatting>
  <conditionalFormatting sqref="P143">
    <cfRule type="containsBlanks" dxfId="62" priority="51">
      <formula>LEN(TRIM(P143))=0</formula>
    </cfRule>
  </conditionalFormatting>
  <conditionalFormatting sqref="P144">
    <cfRule type="containsErrors" dxfId="61" priority="50">
      <formula>ISERROR(P144)</formula>
    </cfRule>
  </conditionalFormatting>
  <conditionalFormatting sqref="P144">
    <cfRule type="containsBlanks" dxfId="60" priority="49">
      <formula>LEN(TRIM(P144))=0</formula>
    </cfRule>
  </conditionalFormatting>
  <conditionalFormatting sqref="P145">
    <cfRule type="containsErrors" dxfId="59" priority="48">
      <formula>ISERROR(P145)</formula>
    </cfRule>
  </conditionalFormatting>
  <conditionalFormatting sqref="P145">
    <cfRule type="containsErrors" dxfId="58" priority="47">
      <formula>ISERROR(P145)</formula>
    </cfRule>
  </conditionalFormatting>
  <conditionalFormatting sqref="P145">
    <cfRule type="containsBlanks" dxfId="57" priority="46">
      <formula>LEN(TRIM(P145))=0</formula>
    </cfRule>
  </conditionalFormatting>
  <conditionalFormatting sqref="P146">
    <cfRule type="containsErrors" dxfId="56" priority="45">
      <formula>ISERROR(P146)</formula>
    </cfRule>
  </conditionalFormatting>
  <conditionalFormatting sqref="P146">
    <cfRule type="containsErrors" dxfId="55" priority="44">
      <formula>ISERROR(P146)</formula>
    </cfRule>
  </conditionalFormatting>
  <conditionalFormatting sqref="P146">
    <cfRule type="containsBlanks" dxfId="54" priority="43">
      <formula>LEN(TRIM(P146))=0</formula>
    </cfRule>
  </conditionalFormatting>
  <conditionalFormatting sqref="P147">
    <cfRule type="containsErrors" dxfId="53" priority="42">
      <formula>ISERROR(P147)</formula>
    </cfRule>
  </conditionalFormatting>
  <conditionalFormatting sqref="P147">
    <cfRule type="containsBlanks" dxfId="52" priority="41">
      <formula>LEN(TRIM(P147))=0</formula>
    </cfRule>
  </conditionalFormatting>
  <conditionalFormatting sqref="P148">
    <cfRule type="containsErrors" dxfId="51" priority="40">
      <formula>ISERROR(P148)</formula>
    </cfRule>
  </conditionalFormatting>
  <conditionalFormatting sqref="P148">
    <cfRule type="containsBlanks" dxfId="50" priority="39">
      <formula>LEN(TRIM(P148))=0</formula>
    </cfRule>
  </conditionalFormatting>
  <conditionalFormatting sqref="P149">
    <cfRule type="containsErrors" dxfId="49" priority="38">
      <formula>ISERROR(P149)</formula>
    </cfRule>
  </conditionalFormatting>
  <conditionalFormatting sqref="P149">
    <cfRule type="containsErrors" dxfId="48" priority="37">
      <formula>ISERROR(P149)</formula>
    </cfRule>
  </conditionalFormatting>
  <conditionalFormatting sqref="P149">
    <cfRule type="containsBlanks" dxfId="47" priority="36">
      <formula>LEN(TRIM(P149))=0</formula>
    </cfRule>
  </conditionalFormatting>
  <conditionalFormatting sqref="P150">
    <cfRule type="containsErrors" dxfId="46" priority="35">
      <formula>ISERROR(P150)</formula>
    </cfRule>
  </conditionalFormatting>
  <conditionalFormatting sqref="P150">
    <cfRule type="containsErrors" dxfId="45" priority="34">
      <formula>ISERROR(P150)</formula>
    </cfRule>
  </conditionalFormatting>
  <conditionalFormatting sqref="P150">
    <cfRule type="containsBlanks" dxfId="44" priority="33">
      <formula>LEN(TRIM(P150))=0</formula>
    </cfRule>
  </conditionalFormatting>
  <conditionalFormatting sqref="P152">
    <cfRule type="containsErrors" dxfId="43" priority="32">
      <formula>ISERROR(P152)</formula>
    </cfRule>
  </conditionalFormatting>
  <conditionalFormatting sqref="P152">
    <cfRule type="containsErrors" dxfId="42" priority="31">
      <formula>ISERROR(P152)</formula>
    </cfRule>
  </conditionalFormatting>
  <conditionalFormatting sqref="P152">
    <cfRule type="containsBlanks" dxfId="41" priority="30">
      <formula>LEN(TRIM(P152))=0</formula>
    </cfRule>
  </conditionalFormatting>
  <conditionalFormatting sqref="P153">
    <cfRule type="cellIs" dxfId="40" priority="29" operator="between">
      <formula>-5</formula>
      <formula>5</formula>
    </cfRule>
  </conditionalFormatting>
  <conditionalFormatting sqref="P153">
    <cfRule type="cellIs" dxfId="39" priority="24" operator="equal">
      <formula>0</formula>
    </cfRule>
  </conditionalFormatting>
  <conditionalFormatting sqref="P153">
    <cfRule type="cellIs" dxfId="38" priority="25" operator="lessThan">
      <formula>-20</formula>
    </cfRule>
  </conditionalFormatting>
  <conditionalFormatting sqref="P153">
    <cfRule type="cellIs" dxfId="37" priority="26" operator="between">
      <formula>5.01</formula>
      <formula>20</formula>
    </cfRule>
  </conditionalFormatting>
  <conditionalFormatting sqref="P153">
    <cfRule type="cellIs" dxfId="36" priority="27" operator="greaterThan">
      <formula>20</formula>
    </cfRule>
  </conditionalFormatting>
  <conditionalFormatting sqref="P153">
    <cfRule type="cellIs" dxfId="35" priority="28" operator="between">
      <formula>-20</formula>
      <formula>-5.01</formula>
    </cfRule>
  </conditionalFormatting>
  <conditionalFormatting sqref="P153">
    <cfRule type="containsErrors" dxfId="34" priority="23">
      <formula>ISERROR(P153)</formula>
    </cfRule>
  </conditionalFormatting>
  <conditionalFormatting sqref="P153">
    <cfRule type="containsErrors" dxfId="33" priority="22">
      <formula>ISERROR(P153)</formula>
    </cfRule>
  </conditionalFormatting>
  <conditionalFormatting sqref="P153">
    <cfRule type="containsBlanks" dxfId="32" priority="21">
      <formula>LEN(TRIM(P153))=0</formula>
    </cfRule>
  </conditionalFormatting>
  <conditionalFormatting sqref="P154">
    <cfRule type="containsErrors" dxfId="31" priority="20">
      <formula>ISERROR(P154)</formula>
    </cfRule>
  </conditionalFormatting>
  <conditionalFormatting sqref="P154">
    <cfRule type="containsErrors" dxfId="30" priority="19">
      <formula>ISERROR(P154)</formula>
    </cfRule>
  </conditionalFormatting>
  <conditionalFormatting sqref="P154">
    <cfRule type="containsBlanks" dxfId="29" priority="18">
      <formula>LEN(TRIM(P154))=0</formula>
    </cfRule>
  </conditionalFormatting>
  <conditionalFormatting sqref="O161">
    <cfRule type="containsErrors" dxfId="28" priority="689">
      <formula>ISERROR(O161)</formula>
    </cfRule>
  </conditionalFormatting>
  <conditionalFormatting sqref="P158:P161">
    <cfRule type="cellIs" dxfId="27" priority="16" operator="between">
      <formula>-5</formula>
      <formula>5</formula>
    </cfRule>
  </conditionalFormatting>
  <conditionalFormatting sqref="P158:P161">
    <cfRule type="cellIs" dxfId="26" priority="11" operator="equal">
      <formula>0</formula>
    </cfRule>
  </conditionalFormatting>
  <conditionalFormatting sqref="P158:P161">
    <cfRule type="cellIs" dxfId="25" priority="12" operator="lessThan">
      <formula>-20</formula>
    </cfRule>
  </conditionalFormatting>
  <conditionalFormatting sqref="P158:P161">
    <cfRule type="cellIs" dxfId="24" priority="13" operator="between">
      <formula>5.01</formula>
      <formula>20</formula>
    </cfRule>
  </conditionalFormatting>
  <conditionalFormatting sqref="P158:P161">
    <cfRule type="cellIs" dxfId="23" priority="14" operator="greaterThan">
      <formula>20</formula>
    </cfRule>
  </conditionalFormatting>
  <conditionalFormatting sqref="P158:P161">
    <cfRule type="cellIs" dxfId="22" priority="15" operator="between">
      <formula>-20</formula>
      <formula>-5.01</formula>
    </cfRule>
  </conditionalFormatting>
  <conditionalFormatting sqref="P158:P161">
    <cfRule type="containsErrors" dxfId="21" priority="10">
      <formula>ISERROR(P158)</formula>
    </cfRule>
  </conditionalFormatting>
  <conditionalFormatting sqref="P158:P161">
    <cfRule type="containsErrors" dxfId="20" priority="9">
      <formula>ISERROR(P158)</formula>
    </cfRule>
  </conditionalFormatting>
  <conditionalFormatting sqref="P158:P161">
    <cfRule type="containsErrors" dxfId="19" priority="8">
      <formula>ISERROR(P158)</formula>
    </cfRule>
  </conditionalFormatting>
  <conditionalFormatting sqref="P158:P161">
    <cfRule type="containsBlanks" dxfId="18" priority="7">
      <formula>LEN(TRIM(P158))=0</formula>
    </cfRule>
  </conditionalFormatting>
  <conditionalFormatting sqref="P160">
    <cfRule type="cellIs" dxfId="17" priority="6" operator="equal">
      <formula>-100</formula>
    </cfRule>
  </conditionalFormatting>
  <conditionalFormatting sqref="N152:N154">
    <cfRule type="notContainsBlanks" dxfId="16" priority="5">
      <formula>LEN(TRIM(N152))&gt;0</formula>
    </cfRule>
  </conditionalFormatting>
  <conditionalFormatting sqref="P28:P33">
    <cfRule type="containsErrors" dxfId="15" priority="4">
      <formula>ISERROR(P28)</formula>
    </cfRule>
  </conditionalFormatting>
  <conditionalFormatting sqref="L11:N11">
    <cfRule type="containsText" dxfId="14" priority="2" operator="containsText" text="Freitextfeld. Tragen Sie hier zB Bearbeiter und Datum ein.">
      <formula>NOT(ISERROR(SEARCH("Freitextfeld. Tragen Sie hier zB Bearbeiter und Datum ein.",L11)))</formula>
    </cfRule>
  </conditionalFormatting>
  <conditionalFormatting sqref="O159">
    <cfRule type="containsErrors" dxfId="13" priority="1">
      <formula>ISERROR(O159)</formula>
    </cfRule>
  </conditionalFormatting>
  <dataValidations count="5">
    <dataValidation type="custom" allowBlank="1" showInputMessage="1" showErrorMessage="1" sqref="E9">
      <formula1>ISBLANK(E9)=TRUE</formula1>
    </dataValidation>
    <dataValidation type="custom" allowBlank="1" showInputMessage="1" showErrorMessage="1" sqref="D7">
      <formula1>COUNT(D7:D8)=0</formula1>
    </dataValidation>
    <dataValidation type="list" allowBlank="1" showInputMessage="1" showErrorMessage="1" sqref="L102">
      <formula1>"Ja, Nein"</formula1>
    </dataValidation>
    <dataValidation type="list" allowBlank="1" showInputMessage="1" showErrorMessage="1" sqref="L42">
      <formula1>"Ja,Nein"</formula1>
    </dataValidation>
    <dataValidation type="list" allowBlank="1" showInputMessage="1" showErrorMessage="1" sqref="D11">
      <formula1>",Ja, Nein"</formula1>
    </dataValidation>
  </dataValidations>
  <pageMargins left="0.51181102362204722" right="0.51181102362204722" top="0.74803149606299213" bottom="0.55118110236220474" header="0.31496062992125984" footer="0.31496062992125984"/>
  <pageSetup paperSize="8" scale="76" fitToHeight="0" orientation="landscape" r:id="rId1"/>
  <headerFooter>
    <oddFooter>&amp;L&amp;"Arial,Standard"&amp;10Organisationsmodell Sachsen - Personalbedarfsanalyse mittels Kennzahlen - für Kommunen mit 5.000 bis 10.000 Einwohnern&amp;C&amp;"Arial,Standard"&amp;10Sächsischer Rechnungshof&amp;R&amp;"Arial,Standard"&amp;10Seite &amp;P von &amp;N</oddFooter>
  </headerFooter>
  <rowBreaks count="5" manualBreakCount="5">
    <brk id="27" max="16383" man="1"/>
    <brk id="40" max="16383" man="1"/>
    <brk id="53" max="16383" man="1"/>
    <brk id="66" max="16383" man="1"/>
    <brk id="140" max="16383" man="1"/>
  </rowBreaks>
  <ignoredErrors>
    <ignoredError sqref="M41 M51" 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Sheet1!$A$13:$A$14</xm:f>
          </x14:formula1>
          <xm:sqref>K20:K21 K112:K116 K86:K87 K101:K104 K106:K110 K96:K99 K93:K94 K89:K91 K23 K27:K28 K71:K80 K67:K69 K64:K65 K45:K46 K14:K18 K48:K52 K54:K62 K82:K84 K127:K130 K132:K135 K137:K139 K141:K150 K152:K154 K35:K43 K118:K122 K124:K125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14"/>
  <sheetViews>
    <sheetView workbookViewId="0">
      <selection activeCell="A14" sqref="A14"/>
    </sheetView>
  </sheetViews>
  <sheetFormatPr baseColWidth="10" defaultColWidth="9.140625" defaultRowHeight="15" x14ac:dyDescent="0.25"/>
  <cols>
    <col min="1" max="1" width="24" customWidth="1"/>
    <col min="2" max="2" width="23.42578125" customWidth="1"/>
  </cols>
  <sheetData>
    <row r="3" spans="1:1" x14ac:dyDescent="0.25">
      <c r="A3" t="s">
        <v>282</v>
      </c>
    </row>
    <row r="4" spans="1:1" x14ac:dyDescent="0.25">
      <c r="A4" t="s">
        <v>283</v>
      </c>
    </row>
    <row r="8" spans="1:1" x14ac:dyDescent="0.25">
      <c r="A8" t="s">
        <v>282</v>
      </c>
    </row>
    <row r="9" spans="1:1" x14ac:dyDescent="0.25">
      <c r="A9" t="s">
        <v>283</v>
      </c>
    </row>
    <row r="14" spans="1:1" x14ac:dyDescent="0.25">
      <c r="A14" t="s">
        <v>296</v>
      </c>
    </row>
  </sheetData>
  <sheetProtection password="84FE"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132"/>
    <pageSetUpPr fitToPage="1"/>
  </sheetPr>
  <dimension ref="A1:K48"/>
  <sheetViews>
    <sheetView showGridLines="0" zoomScale="95" zoomScaleNormal="95" workbookViewId="0">
      <selection activeCell="D42" sqref="D42"/>
    </sheetView>
  </sheetViews>
  <sheetFormatPr baseColWidth="10" defaultRowHeight="14.25" x14ac:dyDescent="0.2"/>
  <cols>
    <col min="1" max="1" width="3.28515625" style="337" customWidth="1"/>
    <col min="2" max="2" width="20.28515625" style="337" customWidth="1"/>
    <col min="3" max="3" width="3.7109375" style="337" customWidth="1"/>
    <col min="4" max="4" width="58" style="337" customWidth="1"/>
    <col min="5" max="9" width="13.7109375" style="337" customWidth="1"/>
    <col min="10" max="10" width="16.85546875" style="338" bestFit="1" customWidth="1"/>
    <col min="11" max="11" width="14.7109375" style="337" customWidth="1"/>
    <col min="12" max="16384" width="11.42578125" style="237"/>
  </cols>
  <sheetData>
    <row r="1" spans="1:11" s="226" customFormat="1" ht="5.0999999999999996" customHeight="1" x14ac:dyDescent="0.2">
      <c r="A1" s="218"/>
      <c r="B1" s="219"/>
      <c r="C1" s="220"/>
      <c r="D1" s="218"/>
      <c r="E1" s="218"/>
      <c r="F1" s="218"/>
      <c r="G1" s="218"/>
      <c r="H1" s="220"/>
      <c r="I1" s="220"/>
      <c r="J1" s="333"/>
      <c r="K1" s="222"/>
    </row>
    <row r="2" spans="1:11" s="226" customFormat="1" ht="26.25" x14ac:dyDescent="0.2">
      <c r="A2" s="235" t="s">
        <v>447</v>
      </c>
      <c r="C2" s="227"/>
      <c r="D2" s="227"/>
      <c r="E2" s="227"/>
      <c r="F2" s="227"/>
      <c r="G2" s="227"/>
      <c r="H2" s="227"/>
      <c r="I2" s="227"/>
      <c r="J2" s="334"/>
      <c r="K2" s="227"/>
    </row>
    <row r="3" spans="1:11" s="226" customFormat="1" ht="3.75" customHeight="1" x14ac:dyDescent="0.2">
      <c r="A3" s="312"/>
      <c r="C3" s="231"/>
      <c r="H3" s="231"/>
      <c r="I3" s="231"/>
      <c r="J3" s="335"/>
      <c r="K3" s="230"/>
    </row>
    <row r="4" spans="1:11" s="226" customFormat="1" ht="27" customHeight="1" x14ac:dyDescent="0.2">
      <c r="A4" s="235" t="s">
        <v>446</v>
      </c>
      <c r="D4" s="236"/>
      <c r="E4" s="236"/>
      <c r="F4" s="236"/>
      <c r="G4" s="236"/>
      <c r="H4" s="231"/>
      <c r="I4" s="231"/>
      <c r="J4" s="335"/>
      <c r="K4" s="230"/>
    </row>
    <row r="5" spans="1:11" s="226" customFormat="1" ht="5.0999999999999996" customHeight="1" x14ac:dyDescent="0.2">
      <c r="A5" s="218"/>
      <c r="B5" s="219"/>
      <c r="C5" s="220"/>
      <c r="D5" s="218"/>
      <c r="E5" s="218"/>
      <c r="F5" s="218"/>
      <c r="G5" s="218"/>
      <c r="H5" s="220"/>
      <c r="I5" s="220"/>
      <c r="J5" s="333"/>
      <c r="K5" s="222"/>
    </row>
    <row r="6" spans="1:11" ht="9.75" customHeight="1" x14ac:dyDescent="0.2"/>
    <row r="7" spans="1:11" ht="20.25" x14ac:dyDescent="0.3">
      <c r="A7" s="314" t="s">
        <v>530</v>
      </c>
      <c r="E7" s="314" t="str">
        <f>"Kommune: "&amp;IF('Org 5-10TEW'!D7="","",'Org 5-10TEW'!D7)</f>
        <v xml:space="preserve">Kommune: </v>
      </c>
    </row>
    <row r="8" spans="1:11" ht="3.75" customHeight="1" x14ac:dyDescent="0.2"/>
    <row r="9" spans="1:11" ht="38.25" customHeight="1" x14ac:dyDescent="0.2">
      <c r="A9" s="323" t="s">
        <v>518</v>
      </c>
      <c r="B9" s="324"/>
      <c r="C9" s="581" t="s">
        <v>531</v>
      </c>
      <c r="D9" s="582"/>
      <c r="E9" s="325" t="s">
        <v>532</v>
      </c>
      <c r="F9" s="325" t="s">
        <v>533</v>
      </c>
      <c r="G9" s="326" t="s">
        <v>535</v>
      </c>
      <c r="H9" s="325" t="s">
        <v>369</v>
      </c>
      <c r="I9" s="325" t="s">
        <v>342</v>
      </c>
      <c r="J9" s="326" t="s">
        <v>344</v>
      </c>
      <c r="K9" s="326" t="s">
        <v>505</v>
      </c>
    </row>
    <row r="10" spans="1:11" ht="15" customHeight="1" x14ac:dyDescent="0.2">
      <c r="A10" s="339">
        <v>1</v>
      </c>
      <c r="B10" s="587" t="s">
        <v>529</v>
      </c>
      <c r="C10" s="340">
        <v>10</v>
      </c>
      <c r="D10" s="341" t="s">
        <v>1</v>
      </c>
      <c r="E10" s="579">
        <f>SUM(H10:H14)</f>
        <v>1.52</v>
      </c>
      <c r="F10" s="579">
        <f>SUM(I10:I14)</f>
        <v>0</v>
      </c>
      <c r="G10" s="579">
        <f>E10-F10</f>
        <v>1.52</v>
      </c>
      <c r="H10" s="342">
        <f>SUMIF('Org 5-10TEW'!K14:K18,"berücksichtigt",'Org 5-10TEW'!M14:M18)+SUMIF('Org 5-10TEW'!K14:K18,"=",'Org 5-10TEW'!M14:M18)</f>
        <v>1.17</v>
      </c>
      <c r="I10" s="342">
        <f>SUMIF('Org 5-10TEW'!K14:K18,"berücksichtigt",'Org 5-10TEW'!N14:N18)+SUMIF('Org 5-10TEW'!K14:K18,"=",'Org 5-10TEW'!N14:N18)</f>
        <v>0</v>
      </c>
      <c r="J10" s="319" t="str">
        <f>CONCATENATE(IF(H10-I10&gt;0,("Mehrbedarf"),IF(H10-I10=0,(" "),("Minderbedarf"))),(" "),ROUND(H10-I10,2))</f>
        <v>Mehrbedarf 1,17</v>
      </c>
      <c r="K10" s="343">
        <f>IF(I10="","",ROUND((I10/H10*100)-100,0))</f>
        <v>-100</v>
      </c>
    </row>
    <row r="11" spans="1:11" x14ac:dyDescent="0.2">
      <c r="A11" s="344"/>
      <c r="B11" s="588"/>
      <c r="C11" s="345">
        <v>11</v>
      </c>
      <c r="D11" s="346" t="s">
        <v>10</v>
      </c>
      <c r="E11" s="580"/>
      <c r="F11" s="580"/>
      <c r="G11" s="580"/>
      <c r="H11" s="347">
        <f>SUMIF('Org 5-10TEW'!K20:K21,"berücksichtigt",'Org 5-10TEW'!M20:M21)+SUMIF('Org 5-10TEW'!K20:K20,"=",'Org 5-10TEW'!M20:M21)</f>
        <v>0.25</v>
      </c>
      <c r="I11" s="347">
        <f>SUMIF('Org 5-10TEW'!K20:K21,"berücksichtigt",'Org 5-10TEW'!N20:N21)+SUMIF('Org 5-10TEW'!K20:K21,"=",'Org 5-10TEW'!N20:N21)</f>
        <v>0</v>
      </c>
      <c r="J11" s="320" t="str">
        <f>CONCATENATE(IF(H11-I11&gt;0,("Mehrbedarf"),IF(H11-I11=0,(" "),("Minderbedarf"))),(" "),ROUND(H11-I11,2))</f>
        <v>Mehrbedarf 0,25</v>
      </c>
      <c r="K11" s="348">
        <f>IF(I11="","",ROUND((I11/H11*100)-100,0))</f>
        <v>-100</v>
      </c>
    </row>
    <row r="12" spans="1:11" x14ac:dyDescent="0.2">
      <c r="A12" s="344"/>
      <c r="B12" s="588"/>
      <c r="C12" s="345">
        <v>12</v>
      </c>
      <c r="D12" s="346" t="s">
        <v>14</v>
      </c>
      <c r="E12" s="580"/>
      <c r="F12" s="580"/>
      <c r="G12" s="580"/>
      <c r="H12" s="583">
        <f>SUMIF('Org 5-10TEW'!K23:K26,"berücksichtigt",'Org 5-10TEW'!M23:M26)+SUMIF('Org 5-10TEW'!K23:K26,"=",'Org 5-10TEW'!M23:M26)</f>
        <v>0.1</v>
      </c>
      <c r="I12" s="583">
        <f>SUMIF('Org 5-10TEW'!K23:K26,"berücksichtigt",'Org 5-10TEW'!N23:N26)+SUMIF('Org 5-10TEW'!K23:K26,"=",'Org 5-10TEW'!N23:N26)</f>
        <v>0</v>
      </c>
      <c r="J12" s="584" t="str">
        <f>CONCATENATE(IF(H12-I12&gt;0,("Mehrbedarf"),IF(H12-I12=0,(" "),("Minderbedarf"))),(" "),ROUND(H12-I12,2))</f>
        <v>Mehrbedarf 0,1</v>
      </c>
      <c r="K12" s="585">
        <f>IF(I12="","",ROUND((I12/H12*100)-100,0))</f>
        <v>-100</v>
      </c>
    </row>
    <row r="13" spans="1:11" x14ac:dyDescent="0.2">
      <c r="A13" s="344"/>
      <c r="B13" s="588"/>
      <c r="C13" s="345">
        <v>13</v>
      </c>
      <c r="D13" s="346" t="s">
        <v>17</v>
      </c>
      <c r="E13" s="580"/>
      <c r="F13" s="580"/>
      <c r="G13" s="580"/>
      <c r="H13" s="583"/>
      <c r="I13" s="583"/>
      <c r="J13" s="584"/>
      <c r="K13" s="585"/>
    </row>
    <row r="14" spans="1:11" x14ac:dyDescent="0.2">
      <c r="A14" s="344"/>
      <c r="B14" s="588"/>
      <c r="C14" s="349">
        <v>14</v>
      </c>
      <c r="D14" s="350" t="s">
        <v>519</v>
      </c>
      <c r="E14" s="580"/>
      <c r="F14" s="580"/>
      <c r="G14" s="580"/>
      <c r="H14" s="351">
        <f>SUMIF('Org 5-10TEW'!K28:K33,"berücksichtigt",'Org 5-10TEW'!M28:M33)+SUMIF('Org 5-10TEW'!K28:K33,"=",'Org 5-10TEW'!M28:M33)</f>
        <v>0</v>
      </c>
      <c r="I14" s="351">
        <f>SUMIF('Org 5-10TEW'!K28:K33,"berücksichtigt",'Org 5-10TEW'!N28:N33)+SUMIF('Org 5-10TEW'!K28:K33,"=",'Org 5-10TEW'!N28:N33)</f>
        <v>0</v>
      </c>
      <c r="J14" s="321" t="str">
        <f>CONCATENATE(IF(H14-I14&gt;0,("Mehrbedarf"),IF(H14-I14=0,(" "),("Minderbedarf"))),(" "),ROUND(H14-I14,2))</f>
        <v xml:space="preserve">  0</v>
      </c>
      <c r="K14" s="352" t="e">
        <f>IF(I14="","",ROUND((I14/H14*100)-100,0))</f>
        <v>#DIV/0!</v>
      </c>
    </row>
    <row r="15" spans="1:11" ht="3" customHeight="1" x14ac:dyDescent="0.2">
      <c r="A15" s="327"/>
      <c r="B15" s="328"/>
      <c r="C15" s="327"/>
      <c r="D15" s="328"/>
      <c r="E15" s="328"/>
      <c r="F15" s="328"/>
      <c r="G15" s="328"/>
      <c r="H15" s="331"/>
      <c r="I15" s="331"/>
      <c r="J15" s="336"/>
      <c r="K15" s="331"/>
    </row>
    <row r="16" spans="1:11" x14ac:dyDescent="0.2">
      <c r="A16" s="344">
        <v>2</v>
      </c>
      <c r="B16" s="586" t="s">
        <v>520</v>
      </c>
      <c r="C16" s="340">
        <v>20</v>
      </c>
      <c r="D16" s="341" t="s">
        <v>23</v>
      </c>
      <c r="E16" s="576">
        <f>SUM(H16:H21)</f>
        <v>3.6000000000000005</v>
      </c>
      <c r="F16" s="576">
        <f>SUM(I16:I21)</f>
        <v>0</v>
      </c>
      <c r="G16" s="576">
        <f>E16-F16</f>
        <v>3.6000000000000005</v>
      </c>
      <c r="H16" s="342">
        <f>SUMIF('Org 5-10TEW'!K35:K43,"berücksichtigt",'Org 5-10TEW'!M35:M43)+SUMIF('Org 5-10TEW'!K35:K43,"=",'Org 5-10TEW'!M35:M43)</f>
        <v>0.65000000000000013</v>
      </c>
      <c r="I16" s="342">
        <f>SUMIF('Org 5-10TEW'!K35:K43,"berücksichtigt",'Org 5-10TEW'!N35:N43)+SUMIF('Org 5-10TEW'!K35:K43,"=",'Org 5-10TEW'!N35:N43)</f>
        <v>0</v>
      </c>
      <c r="J16" s="319" t="str">
        <f>CONCATENATE(IF(H16-I16&gt;0,("Mehrbedarf"),IF(H16-I16=0,(" "),("Minderbedarf"))),(" "),ROUND(H16-I16,2))</f>
        <v>Mehrbedarf 0,65</v>
      </c>
      <c r="K16" s="343">
        <f>IF(I16="","",ROUND((I16/H16*100)-100,0))</f>
        <v>-100</v>
      </c>
    </row>
    <row r="17" spans="1:11" ht="15" customHeight="1" x14ac:dyDescent="0.2">
      <c r="A17" s="344"/>
      <c r="B17" s="586"/>
      <c r="C17" s="345">
        <v>21</v>
      </c>
      <c r="D17" s="346" t="s">
        <v>38</v>
      </c>
      <c r="E17" s="577"/>
      <c r="F17" s="577"/>
      <c r="G17" s="577"/>
      <c r="H17" s="347">
        <f>SUMIF('Org 5-10TEW'!K45:K46,"berücksichtigt",'Org 5-10TEW'!M45:M46)+SUMIF('Org 5-10TEW'!K45:K46,"=",'Org 5-10TEW'!M45:M46)</f>
        <v>0.2</v>
      </c>
      <c r="I17" s="347">
        <f>SUMIF('Org 5-10TEW'!K45:K46,"berücksichtigt",'Org 5-10TEW'!N45:N46)+SUMIF('Org 5-10TEW'!K45:K46,"=",'Org 5-10TEW'!N45:N46)</f>
        <v>0</v>
      </c>
      <c r="J17" s="320" t="str">
        <f t="shared" ref="J17:J21" si="0">CONCATENATE(IF(H17-I17&gt;0,("Mehrbedarf"),IF(H17-I17=0,(" "),("Minderbedarf"))),(" "),ROUND(H17-I17,2))</f>
        <v>Mehrbedarf 0,2</v>
      </c>
      <c r="K17" s="348">
        <f>IF(I17="","",ROUND((I17/H17*100)-100,0))</f>
        <v>-100</v>
      </c>
    </row>
    <row r="18" spans="1:11" ht="15" customHeight="1" x14ac:dyDescent="0.2">
      <c r="A18" s="344"/>
      <c r="B18" s="586"/>
      <c r="C18" s="345">
        <v>22</v>
      </c>
      <c r="D18" s="346" t="s">
        <v>42</v>
      </c>
      <c r="E18" s="577"/>
      <c r="F18" s="577"/>
      <c r="G18" s="577"/>
      <c r="H18" s="347">
        <f>SUMIF('Org 5-10TEW'!K48:K52,"berücksichtigt",'Org 5-10TEW'!M48:M52)+SUMIF('Org 5-10TEW'!K48:K52,"=",'Org 5-10TEW'!M48:M52)</f>
        <v>2.2000000000000002</v>
      </c>
      <c r="I18" s="347">
        <f>SUMIF('Org 5-10TEW'!K48:K52,"berücksichtigt",'Org 5-10TEW'!N48:N52)+SUMIF('Org 5-10TEW'!K48:K52,"=",'Org 5-10TEW'!N48:N52)</f>
        <v>0</v>
      </c>
      <c r="J18" s="320" t="str">
        <f t="shared" si="0"/>
        <v>Mehrbedarf 2,2</v>
      </c>
      <c r="K18" s="348">
        <f t="shared" ref="K18:K21" si="1">IF(I18="","",ROUND((I18/H18*100)-100,0))</f>
        <v>-100</v>
      </c>
    </row>
    <row r="19" spans="1:11" ht="15" customHeight="1" x14ac:dyDescent="0.2">
      <c r="A19" s="344"/>
      <c r="B19" s="586"/>
      <c r="C19" s="345">
        <v>23</v>
      </c>
      <c r="D19" s="346" t="s">
        <v>521</v>
      </c>
      <c r="E19" s="577"/>
      <c r="F19" s="577"/>
      <c r="G19" s="577"/>
      <c r="H19" s="347">
        <f>SUMIF('Org 5-10TEW'!K54:K62,"berücksichtigt",'Org 5-10TEW'!M54:M62)+SUMIF('Org 5-10TEW'!K54:K62,"=",'Org 5-10TEW'!M54:M62)</f>
        <v>0.45</v>
      </c>
      <c r="I19" s="347">
        <f>SUMIF('Org 5-10TEW'!K54:K62,"berücksichtigt",'Org 5-10TEW'!N54:N62)+SUMIF('Org 5-10TEW'!K54:K62,"=",'Org 5-10TEW'!N54:N62)</f>
        <v>0</v>
      </c>
      <c r="J19" s="320" t="str">
        <f t="shared" si="0"/>
        <v>Mehrbedarf 0,45</v>
      </c>
      <c r="K19" s="348">
        <f t="shared" si="1"/>
        <v>-100</v>
      </c>
    </row>
    <row r="20" spans="1:11" ht="15" customHeight="1" x14ac:dyDescent="0.2">
      <c r="A20" s="344"/>
      <c r="B20" s="586"/>
      <c r="C20" s="345">
        <v>24</v>
      </c>
      <c r="D20" s="346" t="s">
        <v>64</v>
      </c>
      <c r="E20" s="577"/>
      <c r="F20" s="577"/>
      <c r="G20" s="577"/>
      <c r="H20" s="347">
        <f>SUMIF('Org 5-10TEW'!K64:K65,"berücksichtigt",'Org 5-10TEW'!M64:M65)+SUMIF('Org 5-10TEW'!K64:K65,"=",'Org 5-10TEW'!M64:M65)</f>
        <v>0</v>
      </c>
      <c r="I20" s="347">
        <f>SUMIF('Org 5-10TEW'!K64:K65,"berücksichtigt",'Org 5-10TEW'!N64:N65)+SUMIF('Org 5-10TEW'!K64:K65,"=",'Org 5-10TEW'!N64:N65)</f>
        <v>0</v>
      </c>
      <c r="J20" s="320" t="str">
        <f t="shared" si="0"/>
        <v xml:space="preserve">  0</v>
      </c>
      <c r="K20" s="348" t="e">
        <f t="shared" si="1"/>
        <v>#DIV/0!</v>
      </c>
    </row>
    <row r="21" spans="1:11" ht="15" customHeight="1" x14ac:dyDescent="0.2">
      <c r="A21" s="344"/>
      <c r="B21" s="586"/>
      <c r="C21" s="349">
        <v>25</v>
      </c>
      <c r="D21" s="350" t="s">
        <v>69</v>
      </c>
      <c r="E21" s="578"/>
      <c r="F21" s="578"/>
      <c r="G21" s="578"/>
      <c r="H21" s="351">
        <f>SUMIF('Org 5-10TEW'!K67:K69,"berücksichtigt",'Org 5-10TEW'!M67:M69)+SUMIF('Org 5-10TEW'!K67:K69,"=",'Org 5-10TEW'!M67:M69)</f>
        <v>0.1</v>
      </c>
      <c r="I21" s="351">
        <f>SUMIF('Org 5-10TEW'!K67:K69,"berücksichtigt",'Org 5-10TEW'!N67:N69)+SUMIF('Org 5-10TEW'!K67:K69,"=",'Org 5-10TEW'!N67:N69)</f>
        <v>0</v>
      </c>
      <c r="J21" s="321" t="str">
        <f t="shared" si="0"/>
        <v>Mehrbedarf 0,1</v>
      </c>
      <c r="K21" s="352">
        <f t="shared" si="1"/>
        <v>-100</v>
      </c>
    </row>
    <row r="22" spans="1:11" ht="3" customHeight="1" x14ac:dyDescent="0.2">
      <c r="A22" s="327"/>
      <c r="B22" s="328"/>
      <c r="C22" s="327"/>
      <c r="D22" s="328"/>
      <c r="E22" s="328"/>
      <c r="F22" s="328"/>
      <c r="G22" s="328"/>
      <c r="H22" s="331"/>
      <c r="I22" s="331"/>
      <c r="J22" s="336"/>
      <c r="K22" s="331"/>
    </row>
    <row r="23" spans="1:11" ht="14.25" customHeight="1" x14ac:dyDescent="0.2">
      <c r="A23" s="344">
        <v>3</v>
      </c>
      <c r="B23" s="586" t="s">
        <v>522</v>
      </c>
      <c r="C23" s="340">
        <v>30</v>
      </c>
      <c r="D23" s="341" t="s">
        <v>75</v>
      </c>
      <c r="E23" s="579">
        <f>SUM(H23:H27)</f>
        <v>0.25</v>
      </c>
      <c r="F23" s="579">
        <f>SUM(I23:I27)</f>
        <v>0</v>
      </c>
      <c r="G23" s="579">
        <f>E23-F23</f>
        <v>0.25</v>
      </c>
      <c r="H23" s="342">
        <f>SUMIF('Org 5-10TEW'!K71:K80,"berücksichtigt",'Org 5-10TEW'!M71:M80)+SUMIF('Org 5-10TEW'!K71:K80,"=",'Org 5-10TEW'!M71:M80)</f>
        <v>0</v>
      </c>
      <c r="I23" s="342">
        <f>SUMIF('Org 5-10TEW'!K71:K80,"berücksichtigt",'Org 5-10TEW'!N71:N80)+SUMIF('Org 5-10TEW'!K71:K80,"=",'Org 5-10TEW'!N71:N80)</f>
        <v>0</v>
      </c>
      <c r="J23" s="319" t="str">
        <f>CONCATENATE(IF(H23-I23&gt;0,("Mehrbedarf"),IF(H23-I23=0,(" "),("Minderbedarf"))),(" "),ROUND(H23-I23,2))</f>
        <v xml:space="preserve">  0</v>
      </c>
      <c r="K23" s="343" t="e">
        <f>IF(I23="","",ROUND((I23/H23*100)-100,0))</f>
        <v>#DIV/0!</v>
      </c>
    </row>
    <row r="24" spans="1:11" x14ac:dyDescent="0.2">
      <c r="A24" s="344"/>
      <c r="B24" s="586"/>
      <c r="C24" s="345">
        <v>31</v>
      </c>
      <c r="D24" s="346" t="s">
        <v>523</v>
      </c>
      <c r="E24" s="580"/>
      <c r="F24" s="580"/>
      <c r="G24" s="580"/>
      <c r="H24" s="347">
        <f>SUMIF('Org 5-10TEW'!K82:K84,"berücksichtigt",'Org 5-10TEW'!M82:M84)+SUMIF('Org 5-10TEW'!K82:K84,"=",'Org 5-10TEW'!M82:M84)</f>
        <v>0</v>
      </c>
      <c r="I24" s="347">
        <f>SUMIF('Org 5-10TEW'!K82:K84,"berücksichtigt",'Org 5-10TEW'!N82:N84)+SUMIF('Org 5-10TEW'!K82:K84,"=",'Org 5-10TEW'!N82:N84)</f>
        <v>0</v>
      </c>
      <c r="J24" s="320" t="str">
        <f t="shared" ref="J24:J27" si="2">CONCATENATE(IF(H24-I24&gt;0,("Mehrbedarf"),IF(H24-I24=0,(" "),("Minderbedarf"))),(" "),ROUND(H24-I24,2))</f>
        <v xml:space="preserve">  0</v>
      </c>
      <c r="K24" s="348" t="e">
        <f>IF(I24="","",ROUND((I24/H24*100)-100,0))</f>
        <v>#DIV/0!</v>
      </c>
    </row>
    <row r="25" spans="1:11" x14ac:dyDescent="0.2">
      <c r="A25" s="344"/>
      <c r="B25" s="586"/>
      <c r="C25" s="345">
        <v>32</v>
      </c>
      <c r="D25" s="346" t="s">
        <v>320</v>
      </c>
      <c r="E25" s="580"/>
      <c r="F25" s="580"/>
      <c r="G25" s="580"/>
      <c r="H25" s="347">
        <f>SUMIF('Org 5-10TEW'!K86:K87,"berücksichtigt",'Org 5-10TEW'!M86:M87)+SUMIF('Org 5-10TEW'!K86:K87,"=",'Org 5-10TEW'!M86:M87)</f>
        <v>0</v>
      </c>
      <c r="I25" s="347">
        <f>SUMIF('Org 5-10TEW'!K86:K87,"berücksichtigt",'Org 5-10TEW'!N86:N87)+SUMIF('Org 5-10TEW'!K86:K87,"=",'Org 5-10TEW'!N86:N87)</f>
        <v>0</v>
      </c>
      <c r="J25" s="320" t="str">
        <f t="shared" si="2"/>
        <v xml:space="preserve">  0</v>
      </c>
      <c r="K25" s="348" t="e">
        <f t="shared" ref="K25:K27" si="3">IF(I25="","",ROUND((I25/H25*100)-100,0))</f>
        <v>#DIV/0!</v>
      </c>
    </row>
    <row r="26" spans="1:11" x14ac:dyDescent="0.2">
      <c r="A26" s="344"/>
      <c r="B26" s="586"/>
      <c r="C26" s="345">
        <v>33</v>
      </c>
      <c r="D26" s="346" t="s">
        <v>93</v>
      </c>
      <c r="E26" s="580"/>
      <c r="F26" s="580"/>
      <c r="G26" s="580"/>
      <c r="H26" s="347">
        <f>SUMIF('Org 5-10TEW'!K89:K91,"berücksichtigt",'Org 5-10TEW'!M89:M91)+SUMIF('Org 5-10TEW'!K89:K91,"=",'Org 5-10TEW'!M89:M91)</f>
        <v>0</v>
      </c>
      <c r="I26" s="347">
        <f>SUMIF('Org 5-10TEW'!K89:K91,"berücksichtigt",'Org 5-10TEW'!N89:N91)+SUMIF('Org 5-10TEW'!K89:K91,"=",'Org 5-10TEW'!N89:N91)</f>
        <v>0</v>
      </c>
      <c r="J26" s="320" t="str">
        <f t="shared" si="2"/>
        <v xml:space="preserve">  0</v>
      </c>
      <c r="K26" s="348" t="e">
        <f t="shared" si="3"/>
        <v>#DIV/0!</v>
      </c>
    </row>
    <row r="27" spans="1:11" x14ac:dyDescent="0.2">
      <c r="A27" s="344"/>
      <c r="B27" s="586"/>
      <c r="C27" s="349">
        <v>34</v>
      </c>
      <c r="D27" s="350" t="s">
        <v>100</v>
      </c>
      <c r="E27" s="580"/>
      <c r="F27" s="580"/>
      <c r="G27" s="580"/>
      <c r="H27" s="351">
        <f>SUMIF('Org 5-10TEW'!K93:K94,"berücksichtigt",'Org 5-10TEW'!M93:M94)+SUMIF('Org 5-10TEW'!K93:K94,"=",'Org 5-10TEW'!M93:M94)</f>
        <v>0.25</v>
      </c>
      <c r="I27" s="351">
        <f>SUMIF('Org 5-10TEW'!K93:K94,"berücksichtigt",'Org 5-10TEW'!N93:N94)+SUMIF('Org 5-10TEW'!K93:K94,"=",'Org 5-10TEW'!N93:N94)</f>
        <v>0</v>
      </c>
      <c r="J27" s="320" t="str">
        <f t="shared" si="2"/>
        <v>Mehrbedarf 0,25</v>
      </c>
      <c r="K27" s="348">
        <f t="shared" si="3"/>
        <v>-100</v>
      </c>
    </row>
    <row r="28" spans="1:11" ht="3" customHeight="1" x14ac:dyDescent="0.2">
      <c r="A28" s="327"/>
      <c r="B28" s="328"/>
      <c r="C28" s="327"/>
      <c r="D28" s="328"/>
      <c r="E28" s="328"/>
      <c r="F28" s="328"/>
      <c r="G28" s="328"/>
      <c r="H28" s="331"/>
      <c r="I28" s="331"/>
      <c r="J28" s="336"/>
      <c r="K28" s="331"/>
    </row>
    <row r="29" spans="1:11" ht="15" customHeight="1" x14ac:dyDescent="0.2">
      <c r="A29" s="344">
        <v>4</v>
      </c>
      <c r="B29" s="586" t="s">
        <v>524</v>
      </c>
      <c r="C29" s="340">
        <v>40</v>
      </c>
      <c r="D29" s="341" t="s">
        <v>525</v>
      </c>
      <c r="E29" s="576">
        <f>SUM(H29:H30)</f>
        <v>0</v>
      </c>
      <c r="F29" s="576">
        <f>SUM(I29:I30)</f>
        <v>0</v>
      </c>
      <c r="G29" s="576">
        <f>E29-F29</f>
        <v>0</v>
      </c>
      <c r="H29" s="342">
        <f>SUMIF('Org 5-10TEW'!K96:K99,"berücksichtigt",'Org 5-10TEW'!M96:M99)+SUMIF('Org 5-10TEW'!K96:K99,"=",'Org 5-10TEW'!M96:M99)</f>
        <v>0</v>
      </c>
      <c r="I29" s="342">
        <f>SUMIF('Org 5-10TEW'!K96:K99,"berücksichtigt",'Org 5-10TEW'!N96:N99)+SUMIF('Org 5-10TEW'!K96:K99,"=",'Org 5-10TEW'!N96:N99)</f>
        <v>0</v>
      </c>
      <c r="J29" s="319" t="str">
        <f>CONCATENATE(IF(H29-I29&gt;0,("Mehrbedarf"),IF(H29-I29=0,(" "),("Minderbedarf"))),(" "),ROUND(H29-I29,2))</f>
        <v xml:space="preserve">  0</v>
      </c>
      <c r="K29" s="343" t="e">
        <f>IF(I29="","",ROUND((I29/H29*100)-100,0))</f>
        <v>#DIV/0!</v>
      </c>
    </row>
    <row r="30" spans="1:11" ht="15" customHeight="1" x14ac:dyDescent="0.2">
      <c r="A30" s="344"/>
      <c r="B30" s="586"/>
      <c r="C30" s="349">
        <v>41</v>
      </c>
      <c r="D30" s="350" t="s">
        <v>110</v>
      </c>
      <c r="E30" s="578"/>
      <c r="F30" s="578"/>
      <c r="G30" s="578"/>
      <c r="H30" s="351">
        <f>SUMIF('Org 5-10TEW'!K101:K104,"berücksichtigt",'Org 5-10TEW'!M101:M104)+SUMIF('Org 5-10TEW'!K101:K104,"=",'Org 5-10TEW'!M101:M104)</f>
        <v>0</v>
      </c>
      <c r="I30" s="351">
        <f>SUMIF('Org 5-10TEW'!K101:K104,"berücksichtigt",'Org 5-10TEW'!N101:N104)+SUMIF('Org 5-10TEW'!K101:K104,"=",'Org 5-10TEW'!N101:N104)</f>
        <v>0</v>
      </c>
      <c r="J30" s="320" t="str">
        <f t="shared" ref="J30" si="4">CONCATENATE(IF(H30-I30&gt;0,("Mehrbedarf"),IF(H30-I30=0,(" "),("Minderbedarf"))),(" "),ROUND(H30-I30,2))</f>
        <v xml:space="preserve">  0</v>
      </c>
      <c r="K30" s="348" t="e">
        <f>IF(I30="","",ROUND((I30/H30*100)-100,0))</f>
        <v>#DIV/0!</v>
      </c>
    </row>
    <row r="31" spans="1:11" ht="3" customHeight="1" x14ac:dyDescent="0.2">
      <c r="A31" s="327"/>
      <c r="B31" s="328"/>
      <c r="C31" s="327"/>
      <c r="D31" s="328"/>
      <c r="E31" s="328"/>
      <c r="F31" s="328"/>
      <c r="G31" s="328"/>
      <c r="H31" s="331"/>
      <c r="I31" s="331"/>
      <c r="J31" s="336"/>
      <c r="K31" s="331"/>
    </row>
    <row r="32" spans="1:11" ht="15" customHeight="1" x14ac:dyDescent="0.2">
      <c r="A32" s="344">
        <v>5</v>
      </c>
      <c r="B32" s="586" t="s">
        <v>528</v>
      </c>
      <c r="C32" s="340">
        <v>50</v>
      </c>
      <c r="D32" s="341" t="s">
        <v>117</v>
      </c>
      <c r="E32" s="576">
        <f>SUM(H32:H33)</f>
        <v>0.2</v>
      </c>
      <c r="F32" s="576">
        <f>SUM(I32:I33)</f>
        <v>0</v>
      </c>
      <c r="G32" s="576">
        <f>E32-F32</f>
        <v>0.2</v>
      </c>
      <c r="H32" s="342">
        <f>SUMIF('Org 5-10TEW'!K106:K110,"berücksichtigt",'Org 5-10TEW'!M106:M110)+SUMIF('Org 5-10TEW'!K106:K110,"=",'Org 5-10TEW'!M106:M110)</f>
        <v>0.1</v>
      </c>
      <c r="I32" s="342">
        <f>SUMIF('Org 5-10TEW'!K106:K110,"berücksichtigt",'Org 5-10TEW'!N106:N110)+SUMIF('Org 5-10TEW'!K106:K110,"=",'Org 5-10TEW'!N106:N110)</f>
        <v>0</v>
      </c>
      <c r="J32" s="319" t="str">
        <f>CONCATENATE(IF(H32-I32&gt;0,("Mehrbedarf"),IF(H32-I32=0,(" "),("Minderbedarf"))),(" "),ROUND(H32-I32,2))</f>
        <v>Mehrbedarf 0,1</v>
      </c>
      <c r="K32" s="343">
        <f>IF(I32="","",ROUND((I32/H32*100)-100,0))</f>
        <v>-100</v>
      </c>
    </row>
    <row r="33" spans="1:11" x14ac:dyDescent="0.2">
      <c r="A33" s="344"/>
      <c r="B33" s="586"/>
      <c r="C33" s="349">
        <v>51</v>
      </c>
      <c r="D33" s="350" t="s">
        <v>126</v>
      </c>
      <c r="E33" s="578"/>
      <c r="F33" s="578"/>
      <c r="G33" s="578"/>
      <c r="H33" s="351">
        <f>SUMIF('Org 5-10TEW'!K112:K116,"berücksichtigt",'Org 5-10TEW'!M112:M116)+SUMIF('Org 5-10TEW'!K112:K116,"=",'Org 5-10TEW'!M112:M116)</f>
        <v>0.1</v>
      </c>
      <c r="I33" s="351">
        <f>SUMIF('Org 5-10TEW'!K112:K116,"berücksichtigt",'Org 5-10TEW'!N112:N116)+SUMIF('Org 5-10TEW'!K112:K116,"=",'Org 5-10TEW'!N112:N116)</f>
        <v>0</v>
      </c>
      <c r="J33" s="320" t="str">
        <f t="shared" ref="J33" si="5">CONCATENATE(IF(H33-I33&gt;0,("Mehrbedarf"),IF(H33-I33=0,(" "),("Minderbedarf"))),(" "),ROUND(H33-I33,2))</f>
        <v>Mehrbedarf 0,1</v>
      </c>
      <c r="K33" s="348">
        <f>IF(I33="","",ROUND((I33/H33*100)-100,0))</f>
        <v>-100</v>
      </c>
    </row>
    <row r="34" spans="1:11" ht="3" customHeight="1" x14ac:dyDescent="0.2">
      <c r="A34" s="327"/>
      <c r="B34" s="328"/>
      <c r="C34" s="327"/>
      <c r="D34" s="328"/>
      <c r="E34" s="328"/>
      <c r="F34" s="328"/>
      <c r="G34" s="328"/>
      <c r="H34" s="331"/>
      <c r="I34" s="331"/>
      <c r="J34" s="336"/>
      <c r="K34" s="331"/>
    </row>
    <row r="35" spans="1:11" ht="14.25" customHeight="1" x14ac:dyDescent="0.2">
      <c r="A35" s="344">
        <v>6</v>
      </c>
      <c r="B35" s="586" t="s">
        <v>526</v>
      </c>
      <c r="C35" s="340">
        <v>60</v>
      </c>
      <c r="D35" s="341" t="s">
        <v>134</v>
      </c>
      <c r="E35" s="579">
        <f>SUM(H35:H39)</f>
        <v>0.35</v>
      </c>
      <c r="F35" s="579">
        <f>SUM(I35:I39)</f>
        <v>0</v>
      </c>
      <c r="G35" s="579">
        <f>E35-F35</f>
        <v>0.35</v>
      </c>
      <c r="H35" s="342">
        <f>SUMIF('Org 5-10TEW'!K118:K122,"berücksichtigt",'Org 5-10TEW'!M118:M122)+SUMIF('Org 5-10TEW'!K118:K122,"=",'Org 5-10TEW'!M118:M122)</f>
        <v>0.1</v>
      </c>
      <c r="I35" s="342">
        <f>SUMIF('Org 5-10TEW'!K118:K122,"berücksichtigt",'Org 5-10TEW'!N118:N122)+SUMIF('Org 5-10TEW'!K118:K122,"=",'Org 5-10TEW'!N118:N122)</f>
        <v>0</v>
      </c>
      <c r="J35" s="319" t="str">
        <f>CONCATENATE(IF(H35-I35&gt;0,("Mehrbedarf"),IF(H35-I35=0,(" "),("Minderbedarf"))),(" "),ROUND(H35-I35,2))</f>
        <v>Mehrbedarf 0,1</v>
      </c>
      <c r="K35" s="343">
        <f>IF(I35="","",ROUND((I35/H35*100)-100,0))</f>
        <v>-100</v>
      </c>
    </row>
    <row r="36" spans="1:11" x14ac:dyDescent="0.2">
      <c r="A36" s="344"/>
      <c r="B36" s="586"/>
      <c r="C36" s="345">
        <v>61</v>
      </c>
      <c r="D36" s="346" t="s">
        <v>328</v>
      </c>
      <c r="E36" s="580"/>
      <c r="F36" s="580"/>
      <c r="G36" s="580"/>
      <c r="H36" s="347">
        <f>SUMIF('Org 5-10TEW'!K124:K125,"berücksichtigt",'Org 5-10TEW'!M124:M125)+SUMIF('Org 5-10TEW'!K124:K125,"=",'Org 5-10TEW'!M124:M125)</f>
        <v>0</v>
      </c>
      <c r="I36" s="347">
        <f>SUMIF('Org 5-10TEW'!K124:K125,"berücksichtigt",'Org 5-10TEW'!N124:N125)+SUMIF('Org 5-10TEW'!K124:K125,"=",'Org 5-10TEW'!N124:N125)</f>
        <v>0</v>
      </c>
      <c r="J36" s="320" t="str">
        <f t="shared" ref="J36:J39" si="6">CONCATENATE(IF(H36-I36&gt;0,("Mehrbedarf"),IF(H36-I36=0,(" "),("Minderbedarf"))),(" "),ROUND(H36-I36,2))</f>
        <v xml:space="preserve">  0</v>
      </c>
      <c r="K36" s="348" t="e">
        <f>IF(I36="","",ROUND((I36/H36*100)-100,0))</f>
        <v>#DIV/0!</v>
      </c>
    </row>
    <row r="37" spans="1:11" x14ac:dyDescent="0.2">
      <c r="A37" s="344"/>
      <c r="B37" s="586"/>
      <c r="C37" s="345">
        <v>62</v>
      </c>
      <c r="D37" s="346" t="s">
        <v>144</v>
      </c>
      <c r="E37" s="580"/>
      <c r="F37" s="580"/>
      <c r="G37" s="580"/>
      <c r="H37" s="347">
        <f>SUMIF('Org 5-10TEW'!K127:K130,"berücksichtigt",'Org 5-10TEW'!M127:M130)+SUMIF('Org 5-10TEW'!K127:K130,"=",'Org 5-10TEW'!M127:M130)</f>
        <v>0.25</v>
      </c>
      <c r="I37" s="347">
        <f>SUMIF('Org 5-10TEW'!K127:K130,"berücksichtigt",'Org 5-10TEW'!N127:N130)+SUMIF('Org 5-10TEW'!K127:K130,"=",'Org 5-10TEW'!N127:N130)</f>
        <v>0</v>
      </c>
      <c r="J37" s="320" t="str">
        <f t="shared" si="6"/>
        <v>Mehrbedarf 0,25</v>
      </c>
      <c r="K37" s="348">
        <f t="shared" ref="K37:K39" si="7">IF(I37="","",ROUND((I37/H37*100)-100,0))</f>
        <v>-100</v>
      </c>
    </row>
    <row r="38" spans="1:11" x14ac:dyDescent="0.2">
      <c r="A38" s="344"/>
      <c r="B38" s="586"/>
      <c r="C38" s="345">
        <v>63</v>
      </c>
      <c r="D38" s="346" t="s">
        <v>150</v>
      </c>
      <c r="E38" s="580"/>
      <c r="F38" s="580"/>
      <c r="G38" s="580"/>
      <c r="H38" s="347">
        <f>SUMIF('Org 5-10TEW'!K132:K135,"berücksichtigt",'Org 5-10TEW'!M132:M135)+SUMIF('Org 5-10TEW'!K132:K135,"=",'Org 5-10TEW'!M132:M135)</f>
        <v>0</v>
      </c>
      <c r="I38" s="347">
        <f>SUMIF('Org 5-10TEW'!K132:K135,"berücksichtigt",'Org 5-10TEW'!N132:N135)+SUMIF('Org 5-10TEW'!K132:K135,"=",'Org 5-10TEW'!N132:N135)</f>
        <v>0</v>
      </c>
      <c r="J38" s="320" t="str">
        <f t="shared" si="6"/>
        <v xml:space="preserve">  0</v>
      </c>
      <c r="K38" s="348" t="e">
        <f t="shared" si="7"/>
        <v>#DIV/0!</v>
      </c>
    </row>
    <row r="39" spans="1:11" x14ac:dyDescent="0.2">
      <c r="A39" s="344"/>
      <c r="B39" s="586"/>
      <c r="C39" s="349">
        <v>64</v>
      </c>
      <c r="D39" s="350" t="s">
        <v>159</v>
      </c>
      <c r="E39" s="580"/>
      <c r="F39" s="580"/>
      <c r="G39" s="580"/>
      <c r="H39" s="347">
        <f>SUMIF('Org 5-10TEW'!K137:K139,"berücksichtigt",'Org 5-10TEW'!M137:M139)+SUMIF('Org 5-10TEW'!K137:K139,"=",'Org 5-10TEW'!M137:M139)</f>
        <v>0</v>
      </c>
      <c r="I39" s="347">
        <f>SUMIF('Org 5-10TEW'!K137:K139,"berücksichtigt",'Org 5-10TEW'!N137:N139)+SUMIF('Org 5-10TEW'!K137:K139,"=",'Org 5-10TEW'!N137:N139)</f>
        <v>0</v>
      </c>
      <c r="J39" s="320" t="str">
        <f t="shared" si="6"/>
        <v xml:space="preserve">  0</v>
      </c>
      <c r="K39" s="348" t="e">
        <f t="shared" si="7"/>
        <v>#DIV/0!</v>
      </c>
    </row>
    <row r="40" spans="1:11" ht="3" customHeight="1" x14ac:dyDescent="0.2">
      <c r="A40" s="327"/>
      <c r="B40" s="328"/>
      <c r="C40" s="327"/>
      <c r="D40" s="328"/>
      <c r="E40" s="328"/>
      <c r="F40" s="328"/>
      <c r="G40" s="328"/>
      <c r="H40" s="331"/>
      <c r="I40" s="331"/>
      <c r="J40" s="336"/>
      <c r="K40" s="331"/>
    </row>
    <row r="41" spans="1:11" x14ac:dyDescent="0.2">
      <c r="A41" s="344">
        <v>7</v>
      </c>
      <c r="B41" s="353" t="s">
        <v>166</v>
      </c>
      <c r="C41" s="344">
        <v>70</v>
      </c>
      <c r="D41" s="354" t="s">
        <v>166</v>
      </c>
      <c r="E41" s="355">
        <f>H41</f>
        <v>1.2</v>
      </c>
      <c r="F41" s="355">
        <f>I41</f>
        <v>0</v>
      </c>
      <c r="G41" s="355">
        <f>E41-F41</f>
        <v>1.2</v>
      </c>
      <c r="H41" s="342">
        <f>SUMIF('Org 5-10TEW'!K141:K150,"berücksichtigt",'Org 5-10TEW'!M141:M150)+SUMIF('Org 5-10TEW'!K141:K150,"=",'Org 5-10TEW'!M141:M150)</f>
        <v>1.2</v>
      </c>
      <c r="I41" s="342">
        <f>SUMIF('Org 5-10TEW'!K141:K150,"berücksichtigt",'Org 5-10TEW'!N141:N150)+SUMIF('Org 5-10TEW'!K141:K150,"=",'Org 5-10TEW'!N141:N150)</f>
        <v>0</v>
      </c>
      <c r="J41" s="319" t="str">
        <f>CONCATENATE(IF(H41-I41&gt;0,("Mehrbedarf"),IF(H41-I41=0,(" "),("Minderbedarf"))),(" "),ROUND(H41-I41,2))</f>
        <v>Mehrbedarf 1,2</v>
      </c>
      <c r="K41" s="343">
        <f>IF(I41="","",ROUND((I41/H41*100)-100,0))</f>
        <v>-100</v>
      </c>
    </row>
    <row r="42" spans="1:11" ht="3" customHeight="1" x14ac:dyDescent="0.2">
      <c r="A42" s="327"/>
      <c r="B42" s="328"/>
      <c r="C42" s="327"/>
      <c r="D42" s="328"/>
      <c r="E42" s="330"/>
      <c r="F42" s="330"/>
      <c r="G42" s="330"/>
      <c r="H42" s="331"/>
      <c r="I42" s="331"/>
      <c r="J42" s="336"/>
      <c r="K42" s="331"/>
    </row>
    <row r="43" spans="1:11" x14ac:dyDescent="0.2">
      <c r="A43" s="356"/>
      <c r="B43" s="357" t="s">
        <v>527</v>
      </c>
      <c r="C43" s="356"/>
      <c r="D43" s="358" t="s">
        <v>297</v>
      </c>
      <c r="E43" s="355">
        <f>H43</f>
        <v>0</v>
      </c>
      <c r="F43" s="355">
        <f>I43</f>
        <v>0</v>
      </c>
      <c r="G43" s="355">
        <f>E43-F43</f>
        <v>0</v>
      </c>
      <c r="H43" s="342">
        <f>SUMIF('Org 5-10TEW'!K152:K154,"berücksichtigt",'Org 5-10TEW'!M152:M154)+SUMIF('Org 5-10TEW'!K152:K154,"=",'Org 5-10TEW'!M152:M154)</f>
        <v>0</v>
      </c>
      <c r="I43" s="342">
        <f>SUMIF('Org 5-10TEW'!K152:K154,"berücksichtigt",'Org 5-10TEW'!N152:N154)+SUMIF('Org 5-10TEW'!K152:K154,"=",'Org 5-10TEW'!N152:N154)</f>
        <v>0</v>
      </c>
      <c r="J43" s="319" t="str">
        <f>CONCATENATE(IF(H43-I43&gt;0,("Mehrbedarf"),IF(H43-I43=0,(" "),("Minderbedarf"))),(" "),ROUND(H43-I43,2))</f>
        <v xml:space="preserve">  0</v>
      </c>
      <c r="K43" s="343" t="e">
        <f>IF(I43="","",ROUND((I43/H43*100)-100,0))</f>
        <v>#DIV/0!</v>
      </c>
    </row>
    <row r="44" spans="1:11" ht="3" customHeight="1" x14ac:dyDescent="0.2">
      <c r="A44" s="327"/>
      <c r="B44" s="328"/>
      <c r="C44" s="327"/>
      <c r="D44" s="328"/>
      <c r="E44" s="328"/>
      <c r="F44" s="328"/>
      <c r="G44" s="328"/>
      <c r="H44" s="331"/>
      <c r="I44" s="331"/>
      <c r="J44" s="329"/>
      <c r="K44" s="331"/>
    </row>
    <row r="45" spans="1:11" ht="19.5" customHeight="1" x14ac:dyDescent="0.2">
      <c r="A45" s="448"/>
      <c r="B45" s="452" t="s">
        <v>634</v>
      </c>
      <c r="C45" s="448"/>
      <c r="D45" s="449" t="s">
        <v>632</v>
      </c>
      <c r="E45" s="450">
        <f>SUM(E10:E43)</f>
        <v>7.120000000000001</v>
      </c>
      <c r="F45" s="450">
        <f>'Org 5-10TEW'!N158</f>
        <v>0</v>
      </c>
      <c r="G45" s="450">
        <f>E45-F45</f>
        <v>7.120000000000001</v>
      </c>
      <c r="H45" s="450">
        <f>SUM(H10:H43)</f>
        <v>7.1199999999999992</v>
      </c>
      <c r="I45" s="450">
        <f>'Org 5-10TEW'!N158</f>
        <v>0</v>
      </c>
      <c r="J45" s="450">
        <f>H45-I45</f>
        <v>7.1199999999999992</v>
      </c>
      <c r="K45" s="451">
        <f>IF(I45="","",ROUND((I45/H45*100)-100,0))</f>
        <v>-100</v>
      </c>
    </row>
    <row r="46" spans="1:11" ht="19.5" customHeight="1" x14ac:dyDescent="0.2">
      <c r="A46" s="448"/>
      <c r="B46" s="452" t="s">
        <v>634</v>
      </c>
      <c r="C46" s="448"/>
      <c r="D46" s="449" t="s">
        <v>633</v>
      </c>
      <c r="E46" s="450" t="e">
        <f>E45/'Org 5-10TEW'!D9*1000</f>
        <v>#DIV/0!</v>
      </c>
      <c r="F46" s="450" t="e">
        <f>F45/'Org 5-10TEW'!D9*1000</f>
        <v>#DIV/0!</v>
      </c>
      <c r="G46" s="450" t="e">
        <f>E46-F46</f>
        <v>#DIV/0!</v>
      </c>
      <c r="H46" s="450" t="e">
        <f>H45/'Org 5-10TEW'!D9*1000</f>
        <v>#DIV/0!</v>
      </c>
      <c r="I46" s="450" t="e">
        <f>F45/'Org 5-10TEW'!D9*1000</f>
        <v>#DIV/0!</v>
      </c>
      <c r="J46" s="450" t="e">
        <f>H46-I46</f>
        <v>#DIV/0!</v>
      </c>
      <c r="K46" s="451" t="e">
        <f>IF(I46="","",ROUND((I46/H46*100)-100,0))</f>
        <v>#DIV/0!</v>
      </c>
    </row>
    <row r="47" spans="1:11" s="318" customFormat="1" ht="20.100000000000001" customHeight="1" x14ac:dyDescent="0.25">
      <c r="A47" s="315"/>
      <c r="B47" s="316"/>
      <c r="C47" s="315"/>
      <c r="D47" s="317" t="s">
        <v>630</v>
      </c>
      <c r="E47" s="322">
        <f>SUM(E10:E43)</f>
        <v>7.120000000000001</v>
      </c>
      <c r="F47" s="322">
        <f>SUM(F10:F43)</f>
        <v>0</v>
      </c>
      <c r="G47" s="322">
        <f>E47-F47</f>
        <v>7.120000000000001</v>
      </c>
      <c r="H47" s="322">
        <f>SUM(H10:H43)</f>
        <v>7.1199999999999992</v>
      </c>
      <c r="I47" s="322">
        <f>SUM(I10:I43)</f>
        <v>0</v>
      </c>
      <c r="J47" s="322">
        <f>H47-I47</f>
        <v>7.1199999999999992</v>
      </c>
      <c r="K47" s="332">
        <f>IF(I47="","",ROUND((I47/H47*100)-100,0))</f>
        <v>-100</v>
      </c>
    </row>
    <row r="48" spans="1:11" s="318" customFormat="1" ht="20.100000000000001" customHeight="1" x14ac:dyDescent="0.25">
      <c r="A48" s="315"/>
      <c r="B48" s="316"/>
      <c r="C48" s="315"/>
      <c r="D48" s="317" t="s">
        <v>631</v>
      </c>
      <c r="E48" s="322" t="e">
        <f>E47/'Org 5-10TEW'!D9*1000</f>
        <v>#DIV/0!</v>
      </c>
      <c r="F48" s="322" t="e">
        <f>F47/'Org 5-10TEW'!D9*1000</f>
        <v>#DIV/0!</v>
      </c>
      <c r="G48" s="322" t="e">
        <f>E48-F48</f>
        <v>#DIV/0!</v>
      </c>
      <c r="H48" s="322" t="e">
        <f>H47/'Org 5-10TEW'!D9*1000</f>
        <v>#DIV/0!</v>
      </c>
      <c r="I48" s="322" t="e">
        <f>I47/'Org 5-10TEW'!D9*1000</f>
        <v>#DIV/0!</v>
      </c>
      <c r="J48" s="322" t="e">
        <f>H48-I48</f>
        <v>#DIV/0!</v>
      </c>
      <c r="K48" s="332" t="e">
        <f t="shared" ref="K48" si="8">IF(I48="","",ROUND((I48/H48*100)-100,0))</f>
        <v>#DIV/0!</v>
      </c>
    </row>
  </sheetData>
  <sheetProtection password="84FE" sheet="1" objects="1" scenarios="1" formatCells="0" formatColumns="0" formatRows="0" autoFilter="0"/>
  <mergeCells count="29">
    <mergeCell ref="G16:G21"/>
    <mergeCell ref="G23:G27"/>
    <mergeCell ref="G29:G30"/>
    <mergeCell ref="G32:G33"/>
    <mergeCell ref="G35:G39"/>
    <mergeCell ref="B29:B30"/>
    <mergeCell ref="B32:B33"/>
    <mergeCell ref="B35:B39"/>
    <mergeCell ref="B10:B14"/>
    <mergeCell ref="B16:B21"/>
    <mergeCell ref="B23:B27"/>
    <mergeCell ref="C9:D9"/>
    <mergeCell ref="H12:H13"/>
    <mergeCell ref="I12:I13"/>
    <mergeCell ref="J12:J13"/>
    <mergeCell ref="K12:K13"/>
    <mergeCell ref="G10:G14"/>
    <mergeCell ref="E35:E39"/>
    <mergeCell ref="F35:F39"/>
    <mergeCell ref="E29:E30"/>
    <mergeCell ref="E32:E33"/>
    <mergeCell ref="F29:F30"/>
    <mergeCell ref="F32:F33"/>
    <mergeCell ref="E16:E21"/>
    <mergeCell ref="F16:F21"/>
    <mergeCell ref="E10:E14"/>
    <mergeCell ref="F10:F14"/>
    <mergeCell ref="E23:E27"/>
    <mergeCell ref="F23:F27"/>
  </mergeCells>
  <conditionalFormatting sqref="K10:K14 K16:K21 K23:K27 K29:K30 K32:K33 K35:K39 K41 K43">
    <cfRule type="containsErrors" dxfId="12" priority="16">
      <formula>ISERROR(K10)</formula>
    </cfRule>
  </conditionalFormatting>
  <conditionalFormatting sqref="H48:K48">
    <cfRule type="containsErrors" dxfId="11" priority="15">
      <formula>ISERROR(H48)</formula>
    </cfRule>
  </conditionalFormatting>
  <conditionalFormatting sqref="E48:F48">
    <cfRule type="containsErrors" dxfId="10" priority="14">
      <formula>ISERROR(E48)</formula>
    </cfRule>
  </conditionalFormatting>
  <conditionalFormatting sqref="G48">
    <cfRule type="containsErrors" dxfId="9" priority="13">
      <formula>ISERROR(G48)</formula>
    </cfRule>
  </conditionalFormatting>
  <conditionalFormatting sqref="G46">
    <cfRule type="containsErrors" dxfId="8" priority="18">
      <formula>ISERROR(G46)</formula>
    </cfRule>
  </conditionalFormatting>
  <conditionalFormatting sqref="E46:F46">
    <cfRule type="containsErrors" dxfId="7" priority="17">
      <formula>ISERROR(E46)</formula>
    </cfRule>
  </conditionalFormatting>
  <conditionalFormatting sqref="I46">
    <cfRule type="containsErrors" dxfId="6" priority="4">
      <formula>ISERROR(I46)</formula>
    </cfRule>
  </conditionalFormatting>
  <conditionalFormatting sqref="J46">
    <cfRule type="containsErrors" dxfId="5" priority="3">
      <formula>ISERROR(J46)</formula>
    </cfRule>
  </conditionalFormatting>
  <conditionalFormatting sqref="K46">
    <cfRule type="containsErrors" dxfId="4" priority="2">
      <formula>ISERROR(K46)</formula>
    </cfRule>
  </conditionalFormatting>
  <conditionalFormatting sqref="H46">
    <cfRule type="containsErrors" dxfId="3" priority="1">
      <formula>ISERROR(H46)</formula>
    </cfRule>
  </conditionalFormatting>
  <printOptions horizontalCentered="1" verticalCentered="1"/>
  <pageMargins left="0.70866141732283472" right="0.70866141732283472" top="0.78740157480314965" bottom="0.78740157480314965" header="0.31496062992125984" footer="0.31496062992125984"/>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Q61"/>
  <sheetViews>
    <sheetView showGridLines="0" tabSelected="1" zoomScaleNormal="100" workbookViewId="0">
      <selection activeCell="H31" sqref="H31"/>
    </sheetView>
  </sheetViews>
  <sheetFormatPr baseColWidth="10" defaultRowHeight="14.25" x14ac:dyDescent="0.2"/>
  <cols>
    <col min="1" max="1" width="3.28515625" style="237" customWidth="1"/>
    <col min="2" max="2" width="13.7109375" style="237" customWidth="1"/>
    <col min="3" max="16384" width="11.42578125" style="237"/>
  </cols>
  <sheetData>
    <row r="1" spans="1:17" s="226" customFormat="1" ht="5.0999999999999996" customHeight="1" x14ac:dyDescent="0.2">
      <c r="A1" s="218"/>
      <c r="B1" s="219"/>
      <c r="C1" s="220"/>
      <c r="D1" s="218"/>
      <c r="E1" s="218"/>
      <c r="F1" s="220"/>
      <c r="G1" s="220"/>
      <c r="H1" s="221"/>
      <c r="I1" s="222"/>
      <c r="J1" s="222"/>
      <c r="K1" s="223"/>
      <c r="L1" s="224"/>
      <c r="M1" s="224"/>
      <c r="N1" s="222"/>
      <c r="O1" s="222"/>
      <c r="P1" s="225"/>
      <c r="Q1" s="218"/>
    </row>
    <row r="2" spans="1:17" s="226" customFormat="1" ht="26.25" x14ac:dyDescent="0.2">
      <c r="A2" s="235" t="s">
        <v>447</v>
      </c>
      <c r="C2" s="227"/>
      <c r="D2" s="227"/>
      <c r="E2" s="227"/>
      <c r="F2" s="227"/>
      <c r="G2" s="227"/>
      <c r="H2" s="227"/>
      <c r="I2" s="227"/>
      <c r="J2" s="227"/>
      <c r="K2" s="228"/>
      <c r="L2" s="228"/>
      <c r="M2" s="229"/>
      <c r="N2" s="230"/>
      <c r="O2" s="227"/>
      <c r="P2" s="228"/>
      <c r="Q2" s="227"/>
    </row>
    <row r="3" spans="1:17" s="226" customFormat="1" ht="3.75" customHeight="1" x14ac:dyDescent="0.2">
      <c r="A3" s="312"/>
      <c r="C3" s="231"/>
      <c r="F3" s="231"/>
      <c r="G3" s="231"/>
      <c r="H3" s="232"/>
      <c r="I3" s="230"/>
      <c r="J3" s="230"/>
      <c r="K3" s="233"/>
      <c r="L3" s="229"/>
      <c r="M3" s="229"/>
      <c r="N3" s="230"/>
      <c r="O3" s="230"/>
      <c r="P3" s="234"/>
    </row>
    <row r="4" spans="1:17" s="226" customFormat="1" ht="27" customHeight="1" x14ac:dyDescent="0.2">
      <c r="A4" s="235" t="s">
        <v>446</v>
      </c>
      <c r="D4" s="236"/>
      <c r="E4" s="236"/>
      <c r="F4" s="231"/>
      <c r="G4" s="231"/>
      <c r="H4" s="232"/>
      <c r="I4" s="230"/>
      <c r="J4" s="230"/>
      <c r="K4" s="233"/>
      <c r="L4" s="229"/>
      <c r="M4" s="229"/>
      <c r="N4" s="230"/>
      <c r="O4" s="230"/>
      <c r="P4" s="234"/>
    </row>
    <row r="5" spans="1:17" s="226" customFormat="1" ht="5.0999999999999996" customHeight="1" x14ac:dyDescent="0.2">
      <c r="A5" s="218"/>
      <c r="B5" s="219"/>
      <c r="C5" s="220"/>
      <c r="D5" s="218"/>
      <c r="E5" s="218"/>
      <c r="F5" s="220"/>
      <c r="G5" s="220"/>
      <c r="H5" s="221"/>
      <c r="I5" s="222"/>
      <c r="J5" s="222"/>
      <c r="K5" s="223"/>
      <c r="L5" s="224"/>
      <c r="M5" s="224"/>
      <c r="N5" s="222"/>
      <c r="O5" s="222"/>
      <c r="P5" s="225"/>
      <c r="Q5" s="218"/>
    </row>
    <row r="6" spans="1:17" x14ac:dyDescent="0.2">
      <c r="Q6" s="274" t="s">
        <v>488</v>
      </c>
    </row>
    <row r="7" spans="1:17" ht="20.25" x14ac:dyDescent="0.3">
      <c r="B7" s="313" t="s">
        <v>662</v>
      </c>
      <c r="Q7" s="457" t="s">
        <v>665</v>
      </c>
    </row>
    <row r="8" spans="1:17" ht="10.5" customHeight="1" x14ac:dyDescent="0.2"/>
    <row r="9" spans="1:17" ht="15.75" customHeight="1" x14ac:dyDescent="0.2">
      <c r="B9" s="238" t="s">
        <v>483</v>
      </c>
      <c r="C9" s="239"/>
      <c r="D9" s="239"/>
      <c r="E9" s="239"/>
      <c r="F9" s="239"/>
      <c r="G9" s="239"/>
      <c r="H9" s="239"/>
      <c r="I9" s="239"/>
      <c r="J9" s="239"/>
      <c r="K9" s="239"/>
      <c r="L9" s="239"/>
      <c r="M9" s="239"/>
      <c r="N9" s="239"/>
      <c r="O9" s="240"/>
    </row>
    <row r="10" spans="1:17" x14ac:dyDescent="0.2">
      <c r="B10" s="304" t="s">
        <v>509</v>
      </c>
      <c r="C10" s="241"/>
      <c r="D10" s="241"/>
      <c r="E10" s="241"/>
      <c r="F10" s="241"/>
      <c r="G10" s="241"/>
      <c r="H10" s="241"/>
      <c r="I10" s="241"/>
      <c r="J10" s="241"/>
      <c r="K10" s="241"/>
      <c r="L10" s="241"/>
      <c r="M10" s="241"/>
      <c r="N10" s="241"/>
      <c r="O10" s="242"/>
    </row>
    <row r="11" spans="1:17" ht="17.25" customHeight="1" x14ac:dyDescent="0.2">
      <c r="B11" s="305" t="s">
        <v>510</v>
      </c>
      <c r="C11" s="243"/>
      <c r="D11" s="243"/>
      <c r="E11" s="243"/>
      <c r="F11" s="243"/>
      <c r="G11" s="243"/>
      <c r="H11" s="243"/>
      <c r="I11" s="243"/>
      <c r="J11" s="243"/>
      <c r="K11" s="243"/>
      <c r="L11" s="243"/>
      <c r="M11" s="243"/>
      <c r="N11" s="243"/>
      <c r="O11" s="244"/>
    </row>
    <row r="12" spans="1:17" ht="17.25" customHeight="1" x14ac:dyDescent="0.2"/>
    <row r="13" spans="1:17" x14ac:dyDescent="0.2">
      <c r="A13" s="245" t="s">
        <v>449</v>
      </c>
      <c r="B13" s="246" t="s">
        <v>468</v>
      </c>
      <c r="G13" s="162"/>
    </row>
    <row r="14" spans="1:17" x14ac:dyDescent="0.2">
      <c r="A14" s="245"/>
      <c r="B14" s="447" t="s">
        <v>622</v>
      </c>
      <c r="G14" s="310"/>
      <c r="H14" s="311"/>
    </row>
    <row r="15" spans="1:17" ht="9.9499999999999993" customHeight="1" x14ac:dyDescent="0.2"/>
    <row r="16" spans="1:17" ht="15" x14ac:dyDescent="0.25">
      <c r="A16" s="245" t="s">
        <v>450</v>
      </c>
      <c r="B16" s="306" t="s">
        <v>511</v>
      </c>
    </row>
    <row r="17" spans="1:3" x14ac:dyDescent="0.2">
      <c r="A17" s="245"/>
      <c r="B17" s="447" t="s">
        <v>623</v>
      </c>
    </row>
    <row r="18" spans="1:3" ht="9.9499999999999993" customHeight="1" x14ac:dyDescent="0.2"/>
    <row r="19" spans="1:3" ht="17.25" customHeight="1" x14ac:dyDescent="0.25">
      <c r="B19" s="248" t="s">
        <v>431</v>
      </c>
    </row>
    <row r="20" spans="1:3" x14ac:dyDescent="0.2">
      <c r="A20" s="245" t="s">
        <v>451</v>
      </c>
      <c r="B20" s="306" t="s">
        <v>512</v>
      </c>
    </row>
    <row r="21" spans="1:3" x14ac:dyDescent="0.2">
      <c r="B21" s="306" t="s">
        <v>513</v>
      </c>
    </row>
    <row r="22" spans="1:3" ht="9.9499999999999993" customHeight="1" x14ac:dyDescent="0.2"/>
    <row r="23" spans="1:3" x14ac:dyDescent="0.2">
      <c r="A23" s="245" t="s">
        <v>452</v>
      </c>
      <c r="B23" s="306" t="s">
        <v>514</v>
      </c>
    </row>
    <row r="24" spans="1:3" x14ac:dyDescent="0.2">
      <c r="B24" s="247" t="s">
        <v>482</v>
      </c>
    </row>
    <row r="25" spans="1:3" x14ac:dyDescent="0.2">
      <c r="B25" s="306" t="s">
        <v>515</v>
      </c>
    </row>
    <row r="26" spans="1:3" x14ac:dyDescent="0.2">
      <c r="B26" s="447" t="s">
        <v>624</v>
      </c>
    </row>
    <row r="27" spans="1:3" ht="14.25" customHeight="1" x14ac:dyDescent="0.25">
      <c r="A27" s="441"/>
      <c r="B27" s="441" t="s">
        <v>612</v>
      </c>
    </row>
    <row r="28" spans="1:3" ht="9.9499999999999993" customHeight="1" x14ac:dyDescent="0.2"/>
    <row r="29" spans="1:3" ht="15" x14ac:dyDescent="0.25">
      <c r="A29" s="245" t="s">
        <v>453</v>
      </c>
      <c r="B29" s="447" t="s">
        <v>625</v>
      </c>
    </row>
    <row r="30" spans="1:3" x14ac:dyDescent="0.2">
      <c r="B30" s="249" t="s">
        <v>458</v>
      </c>
      <c r="C30" s="247" t="s">
        <v>486</v>
      </c>
    </row>
    <row r="31" spans="1:3" x14ac:dyDescent="0.2">
      <c r="B31" s="249"/>
      <c r="C31" s="250" t="s">
        <v>460</v>
      </c>
    </row>
    <row r="32" spans="1:3" x14ac:dyDescent="0.2">
      <c r="B32" s="249" t="s">
        <v>458</v>
      </c>
      <c r="C32" s="247" t="s">
        <v>472</v>
      </c>
    </row>
    <row r="33" spans="1:14" x14ac:dyDescent="0.2">
      <c r="B33" s="249" t="s">
        <v>458</v>
      </c>
      <c r="C33" s="251" t="s">
        <v>432</v>
      </c>
    </row>
    <row r="34" spans="1:14" x14ac:dyDescent="0.2">
      <c r="B34" s="249" t="s">
        <v>458</v>
      </c>
      <c r="C34" s="245" t="s">
        <v>443</v>
      </c>
    </row>
    <row r="35" spans="1:14" x14ac:dyDescent="0.2">
      <c r="B35" s="447" t="s">
        <v>626</v>
      </c>
      <c r="C35" s="245"/>
    </row>
    <row r="36" spans="1:14" ht="9.9499999999999993" customHeight="1" x14ac:dyDescent="0.2"/>
    <row r="37" spans="1:14" x14ac:dyDescent="0.2">
      <c r="A37" s="245" t="s">
        <v>454</v>
      </c>
      <c r="B37" s="306" t="s">
        <v>516</v>
      </c>
    </row>
    <row r="38" spans="1:14" x14ac:dyDescent="0.2">
      <c r="A38" s="245"/>
      <c r="B38" s="247" t="s">
        <v>491</v>
      </c>
    </row>
    <row r="39" spans="1:14" x14ac:dyDescent="0.2">
      <c r="A39" s="245"/>
      <c r="B39" s="247" t="s">
        <v>485</v>
      </c>
    </row>
    <row r="40" spans="1:14" x14ac:dyDescent="0.2">
      <c r="A40" s="245"/>
      <c r="B40" s="247" t="s">
        <v>484</v>
      </c>
    </row>
    <row r="41" spans="1:14" ht="9.9499999999999993" customHeight="1" x14ac:dyDescent="0.2"/>
    <row r="42" spans="1:14" x14ac:dyDescent="0.2">
      <c r="A42" s="245" t="s">
        <v>455</v>
      </c>
      <c r="B42" s="245" t="s">
        <v>444</v>
      </c>
    </row>
    <row r="43" spans="1:14" x14ac:dyDescent="0.2">
      <c r="B43" s="447" t="s">
        <v>627</v>
      </c>
    </row>
    <row r="44" spans="1:14" ht="9.9499999999999993" customHeight="1" x14ac:dyDescent="0.2"/>
    <row r="45" spans="1:14" x14ac:dyDescent="0.2">
      <c r="A45" s="245" t="s">
        <v>456</v>
      </c>
      <c r="B45" s="245" t="s">
        <v>445</v>
      </c>
    </row>
    <row r="46" spans="1:14" x14ac:dyDescent="0.2">
      <c r="B46" s="306" t="s">
        <v>517</v>
      </c>
    </row>
    <row r="47" spans="1:14" x14ac:dyDescent="0.2">
      <c r="B47" s="245" t="s">
        <v>442</v>
      </c>
    </row>
    <row r="48" spans="1:14" x14ac:dyDescent="0.2">
      <c r="C48" s="245" t="s">
        <v>441</v>
      </c>
      <c r="D48" s="245" t="s">
        <v>300</v>
      </c>
    </row>
    <row r="49" spans="1:14" x14ac:dyDescent="0.2">
      <c r="C49" s="252" t="s">
        <v>381</v>
      </c>
      <c r="D49" s="245" t="s">
        <v>382</v>
      </c>
    </row>
    <row r="50" spans="1:14" x14ac:dyDescent="0.2">
      <c r="C50" s="245" t="s">
        <v>318</v>
      </c>
      <c r="D50" s="245" t="s">
        <v>320</v>
      </c>
    </row>
    <row r="51" spans="1:14" x14ac:dyDescent="0.2">
      <c r="C51" s="245" t="s">
        <v>326</v>
      </c>
      <c r="D51" s="245" t="s">
        <v>328</v>
      </c>
    </row>
    <row r="52" spans="1:14" ht="9.9499999999999993" customHeight="1" x14ac:dyDescent="0.2"/>
    <row r="53" spans="1:14" ht="15" x14ac:dyDescent="0.25">
      <c r="A53" s="447" t="s">
        <v>457</v>
      </c>
      <c r="B53" s="447" t="s">
        <v>629</v>
      </c>
    </row>
    <row r="54" spans="1:14" x14ac:dyDescent="0.2">
      <c r="B54" s="447" t="s">
        <v>628</v>
      </c>
    </row>
    <row r="55" spans="1:14" ht="9.9499999999999993" customHeight="1" x14ac:dyDescent="0.2"/>
    <row r="56" spans="1:14" ht="14.25" customHeight="1" x14ac:dyDescent="0.25">
      <c r="A56" s="447" t="s">
        <v>487</v>
      </c>
      <c r="B56" s="372" t="s">
        <v>534</v>
      </c>
    </row>
    <row r="57" spans="1:14" ht="14.25" customHeight="1" x14ac:dyDescent="0.2">
      <c r="A57" s="247"/>
      <c r="B57" s="277" t="s">
        <v>489</v>
      </c>
      <c r="C57" s="278">
        <f t="shared" ref="C57:M57" si="0">C58/$N$58</f>
        <v>2.5000000000000001E-2</v>
      </c>
      <c r="D57" s="279">
        <f t="shared" si="0"/>
        <v>0.05</v>
      </c>
      <c r="E57" s="279">
        <f t="shared" si="0"/>
        <v>0.1</v>
      </c>
      <c r="F57" s="279">
        <f t="shared" si="0"/>
        <v>0.15</v>
      </c>
      <c r="G57" s="279">
        <f t="shared" si="0"/>
        <v>0.2</v>
      </c>
      <c r="H57" s="279">
        <f t="shared" si="0"/>
        <v>0.25</v>
      </c>
      <c r="I57" s="280">
        <f t="shared" si="0"/>
        <v>0.375</v>
      </c>
      <c r="J57" s="279">
        <f t="shared" si="0"/>
        <v>0.5</v>
      </c>
      <c r="K57" s="280">
        <f t="shared" si="0"/>
        <v>0.625</v>
      </c>
      <c r="L57" s="279">
        <f t="shared" si="0"/>
        <v>0.75</v>
      </c>
      <c r="M57" s="280">
        <f t="shared" si="0"/>
        <v>0.875</v>
      </c>
      <c r="N57" s="279">
        <v>1</v>
      </c>
    </row>
    <row r="58" spans="1:14" ht="14.25" customHeight="1" x14ac:dyDescent="0.2">
      <c r="A58" s="247"/>
      <c r="B58" s="275" t="s">
        <v>490</v>
      </c>
      <c r="C58" s="276">
        <v>1</v>
      </c>
      <c r="D58" s="276">
        <v>2</v>
      </c>
      <c r="E58" s="280">
        <v>4</v>
      </c>
      <c r="F58" s="276">
        <v>6</v>
      </c>
      <c r="G58" s="276">
        <v>8</v>
      </c>
      <c r="H58" s="276">
        <v>10</v>
      </c>
      <c r="I58" s="276">
        <v>15</v>
      </c>
      <c r="J58" s="280">
        <v>20</v>
      </c>
      <c r="K58" s="276">
        <v>25</v>
      </c>
      <c r="L58" s="276">
        <v>30</v>
      </c>
      <c r="M58" s="276">
        <v>35</v>
      </c>
      <c r="N58" s="280">
        <v>40</v>
      </c>
    </row>
    <row r="59" spans="1:14" ht="9.9499999999999993" customHeight="1" x14ac:dyDescent="0.2"/>
    <row r="60" spans="1:14" hidden="1" x14ac:dyDescent="0.2">
      <c r="A60" s="247" t="s">
        <v>487</v>
      </c>
      <c r="B60" s="245" t="s">
        <v>459</v>
      </c>
    </row>
    <row r="61" spans="1:14" hidden="1" x14ac:dyDescent="0.2"/>
  </sheetData>
  <sheetProtection password="84FE" sheet="1" objects="1" scenarios="1" formatCells="0"/>
  <conditionalFormatting sqref="G13">
    <cfRule type="containsBlanks" dxfId="2" priority="1">
      <formula>LEN(TRIM(G13))=0</formula>
    </cfRule>
  </conditionalFormatting>
  <printOptions horizontalCentered="1" verticalCentered="1"/>
  <pageMargins left="0.70866141732283472" right="0.70866141732283472" top="0.78740157480314965" bottom="0.78740157480314965" header="0.31496062992125984" footer="0.31496062992125984"/>
  <pageSetup paperSize="9" scale="62"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57"/>
  <sheetViews>
    <sheetView showGridLines="0" zoomScale="85" zoomScaleNormal="85" workbookViewId="0">
      <pane xSplit="5" ySplit="13" topLeftCell="F14" activePane="bottomRight" state="frozen"/>
      <selection pane="topRight" activeCell="F1" sqref="F1"/>
      <selection pane="bottomLeft" activeCell="A11" sqref="A11"/>
      <selection pane="bottomRight" activeCell="P14" sqref="P14"/>
    </sheetView>
  </sheetViews>
  <sheetFormatPr baseColWidth="10" defaultRowHeight="15" x14ac:dyDescent="0.25"/>
  <cols>
    <col min="1" max="1" width="5.7109375" customWidth="1"/>
    <col min="2" max="2" width="15.7109375" customWidth="1"/>
    <col min="3" max="3" width="20.7109375" customWidth="1"/>
    <col min="4" max="4" width="23.7109375" customWidth="1"/>
    <col min="5" max="5" width="11.42578125" style="381"/>
    <col min="6" max="25" width="7.7109375" style="381" customWidth="1"/>
    <col min="26" max="75" width="7.7109375" customWidth="1"/>
  </cols>
  <sheetData>
    <row r="1" spans="1:75" s="226" customFormat="1" ht="5.0999999999999996" customHeight="1" x14ac:dyDescent="0.2">
      <c r="B1" s="218"/>
      <c r="C1" s="219"/>
      <c r="D1" s="218"/>
      <c r="E1" s="397"/>
      <c r="F1" s="397"/>
      <c r="G1" s="397"/>
      <c r="H1" s="398"/>
      <c r="I1" s="398"/>
      <c r="J1" s="398"/>
      <c r="K1" s="398"/>
      <c r="L1" s="399"/>
      <c r="M1" s="399"/>
      <c r="N1" s="399"/>
      <c r="O1" s="399"/>
      <c r="P1" s="399"/>
      <c r="Q1" s="399"/>
      <c r="R1" s="399"/>
      <c r="S1" s="399"/>
      <c r="T1" s="399"/>
      <c r="U1" s="399"/>
      <c r="V1" s="399"/>
      <c r="W1" s="399"/>
      <c r="X1" s="399"/>
      <c r="Y1" s="399"/>
    </row>
    <row r="2" spans="1:75" s="226" customFormat="1" ht="26.25" x14ac:dyDescent="0.2">
      <c r="B2" s="436" t="s">
        <v>447</v>
      </c>
      <c r="D2" s="227"/>
      <c r="E2" s="228"/>
      <c r="F2" s="228"/>
      <c r="G2" s="228"/>
      <c r="H2" s="228"/>
      <c r="I2" s="228"/>
      <c r="J2" s="419"/>
      <c r="K2" s="420"/>
      <c r="L2" s="399"/>
      <c r="M2" s="399"/>
      <c r="N2" s="399"/>
      <c r="O2" s="399"/>
      <c r="P2" s="399"/>
      <c r="Q2" s="399"/>
      <c r="R2" s="399"/>
      <c r="S2" s="399"/>
      <c r="T2" s="399"/>
      <c r="U2" s="399"/>
      <c r="V2" s="399"/>
      <c r="W2" s="399"/>
      <c r="X2" s="399"/>
      <c r="Y2" s="399"/>
    </row>
    <row r="3" spans="1:75" s="226" customFormat="1" ht="3.75" customHeight="1" x14ac:dyDescent="0.2">
      <c r="B3" s="437"/>
      <c r="E3" s="399"/>
      <c r="F3" s="399"/>
      <c r="G3" s="399"/>
      <c r="H3" s="400"/>
      <c r="I3" s="400"/>
      <c r="J3" s="421"/>
      <c r="K3" s="422"/>
      <c r="L3" s="399"/>
      <c r="M3" s="399"/>
      <c r="N3" s="399"/>
      <c r="O3" s="399"/>
      <c r="P3" s="399"/>
      <c r="Q3" s="399"/>
      <c r="R3" s="399"/>
      <c r="S3" s="399"/>
      <c r="T3" s="399"/>
      <c r="U3" s="399"/>
      <c r="V3" s="399"/>
      <c r="W3" s="399"/>
      <c r="X3" s="399"/>
      <c r="Y3" s="399"/>
    </row>
    <row r="4" spans="1:75" s="226" customFormat="1" ht="27" customHeight="1" x14ac:dyDescent="0.2">
      <c r="B4" s="436" t="s">
        <v>446</v>
      </c>
      <c r="D4" s="236"/>
      <c r="E4" s="401"/>
      <c r="F4" s="401"/>
      <c r="G4" s="401"/>
      <c r="H4" s="400"/>
      <c r="I4" s="438"/>
      <c r="J4" s="421"/>
      <c r="K4" s="422"/>
      <c r="L4" s="399"/>
      <c r="M4" s="399"/>
      <c r="N4" s="399"/>
      <c r="O4" s="399"/>
      <c r="P4" s="399"/>
      <c r="Q4" s="399"/>
      <c r="R4" s="399"/>
      <c r="S4" s="399"/>
      <c r="T4" s="399"/>
      <c r="U4" s="399"/>
      <c r="V4" s="399"/>
      <c r="W4" s="399"/>
      <c r="X4" s="399"/>
      <c r="Y4" s="399"/>
    </row>
    <row r="5" spans="1:75" s="226" customFormat="1" ht="5.0999999999999996" customHeight="1" x14ac:dyDescent="0.2">
      <c r="B5" s="218"/>
      <c r="C5" s="219"/>
      <c r="D5" s="218"/>
      <c r="E5" s="397"/>
      <c r="F5" s="397"/>
      <c r="G5" s="397"/>
      <c r="H5" s="398"/>
      <c r="I5" s="398"/>
      <c r="J5" s="398"/>
      <c r="K5" s="398"/>
      <c r="L5" s="399"/>
      <c r="M5" s="399"/>
      <c r="N5" s="399"/>
      <c r="O5" s="399"/>
      <c r="P5" s="399"/>
      <c r="Q5" s="399"/>
      <c r="R5" s="399"/>
      <c r="S5" s="399"/>
      <c r="T5" s="399"/>
      <c r="U5" s="399"/>
      <c r="V5" s="399"/>
      <c r="W5" s="399"/>
      <c r="X5" s="399"/>
      <c r="Y5" s="399"/>
    </row>
    <row r="6" spans="1:75" s="442" customFormat="1" ht="5.0999999999999996" customHeight="1" x14ac:dyDescent="0.2">
      <c r="C6" s="443"/>
      <c r="E6" s="444"/>
      <c r="F6" s="444"/>
      <c r="G6" s="444"/>
      <c r="H6" s="438"/>
      <c r="I6" s="438"/>
      <c r="J6" s="438"/>
      <c r="K6" s="438"/>
      <c r="L6" s="444"/>
      <c r="M6" s="444"/>
      <c r="N6" s="444"/>
      <c r="O6" s="444"/>
      <c r="P6" s="444"/>
      <c r="Q6" s="444"/>
      <c r="R6" s="444"/>
      <c r="S6" s="444"/>
      <c r="T6" s="444"/>
      <c r="U6" s="444"/>
      <c r="V6" s="444"/>
      <c r="W6" s="444"/>
      <c r="X6" s="444"/>
      <c r="Y6" s="444"/>
    </row>
    <row r="7" spans="1:75" s="442" customFormat="1" ht="5.0999999999999996" customHeight="1" x14ac:dyDescent="0.2">
      <c r="C7" s="443"/>
      <c r="E7" s="444"/>
      <c r="F7" s="444"/>
      <c r="G7" s="444"/>
      <c r="H7" s="438"/>
      <c r="I7" s="438"/>
      <c r="J7" s="438"/>
      <c r="K7" s="438"/>
      <c r="L7" s="444"/>
      <c r="M7" s="444"/>
      <c r="N7" s="444"/>
      <c r="O7" s="444"/>
      <c r="P7" s="444"/>
      <c r="Q7" s="444"/>
      <c r="R7" s="444"/>
      <c r="S7" s="444"/>
      <c r="T7" s="444"/>
      <c r="U7" s="444"/>
      <c r="V7" s="444"/>
      <c r="W7" s="444"/>
      <c r="X7" s="444"/>
      <c r="Y7" s="444"/>
    </row>
    <row r="8" spans="1:75" s="442" customFormat="1" ht="5.0999999999999996" customHeight="1" x14ac:dyDescent="0.2">
      <c r="C8" s="443"/>
      <c r="E8" s="444"/>
      <c r="F8" s="444"/>
      <c r="G8" s="444"/>
      <c r="H8" s="438"/>
      <c r="I8" s="438"/>
      <c r="J8" s="438"/>
      <c r="K8" s="438"/>
      <c r="L8" s="444"/>
      <c r="M8" s="444"/>
      <c r="N8" s="444"/>
      <c r="O8" s="444"/>
      <c r="P8" s="444"/>
      <c r="Q8" s="444"/>
      <c r="R8" s="444"/>
      <c r="S8" s="444"/>
      <c r="T8" s="444"/>
      <c r="U8" s="444"/>
      <c r="V8" s="444"/>
      <c r="W8" s="444"/>
      <c r="X8" s="444"/>
      <c r="Y8" s="444"/>
    </row>
    <row r="9" spans="1:75" ht="111.75" customHeight="1" x14ac:dyDescent="0.25">
      <c r="B9" s="440" t="s">
        <v>536</v>
      </c>
      <c r="I9" s="439"/>
    </row>
    <row r="10" spans="1:75" ht="9" customHeight="1" x14ac:dyDescent="0.25"/>
    <row r="11" spans="1:75" ht="38.25" x14ac:dyDescent="0.25">
      <c r="A11" s="118" t="s">
        <v>275</v>
      </c>
      <c r="B11" s="122" t="s">
        <v>345</v>
      </c>
      <c r="C11" s="123" t="s">
        <v>0</v>
      </c>
      <c r="D11" s="122" t="s">
        <v>480</v>
      </c>
      <c r="E11" s="122" t="s">
        <v>558</v>
      </c>
      <c r="F11" s="122" t="s">
        <v>537</v>
      </c>
      <c r="G11" s="122" t="s">
        <v>538</v>
      </c>
      <c r="H11" s="122" t="s">
        <v>539</v>
      </c>
      <c r="I11" s="122" t="s">
        <v>540</v>
      </c>
      <c r="J11" s="122" t="s">
        <v>541</v>
      </c>
      <c r="K11" s="122" t="s">
        <v>542</v>
      </c>
      <c r="L11" s="122" t="s">
        <v>543</v>
      </c>
      <c r="M11" s="122" t="s">
        <v>544</v>
      </c>
      <c r="N11" s="122" t="s">
        <v>545</v>
      </c>
      <c r="O11" s="122" t="s">
        <v>546</v>
      </c>
      <c r="P11" s="122" t="s">
        <v>547</v>
      </c>
      <c r="Q11" s="122" t="s">
        <v>548</v>
      </c>
      <c r="R11" s="122" t="s">
        <v>549</v>
      </c>
      <c r="S11" s="122" t="s">
        <v>550</v>
      </c>
      <c r="T11" s="122" t="s">
        <v>551</v>
      </c>
      <c r="U11" s="122" t="s">
        <v>552</v>
      </c>
      <c r="V11" s="122" t="s">
        <v>553</v>
      </c>
      <c r="W11" s="122" t="s">
        <v>554</v>
      </c>
      <c r="X11" s="122" t="s">
        <v>555</v>
      </c>
      <c r="Y11" s="122" t="s">
        <v>556</v>
      </c>
      <c r="Z11" s="122" t="s">
        <v>562</v>
      </c>
      <c r="AA11" s="122" t="s">
        <v>563</v>
      </c>
      <c r="AB11" s="122" t="s">
        <v>564</v>
      </c>
      <c r="AC11" s="122" t="s">
        <v>565</v>
      </c>
      <c r="AD11" s="122" t="s">
        <v>566</v>
      </c>
      <c r="AE11" s="122" t="s">
        <v>567</v>
      </c>
      <c r="AF11" s="122" t="s">
        <v>568</v>
      </c>
      <c r="AG11" s="122" t="s">
        <v>569</v>
      </c>
      <c r="AH11" s="122" t="s">
        <v>570</v>
      </c>
      <c r="AI11" s="122" t="s">
        <v>571</v>
      </c>
      <c r="AJ11" s="122" t="s">
        <v>572</v>
      </c>
      <c r="AK11" s="122" t="s">
        <v>573</v>
      </c>
      <c r="AL11" s="122" t="s">
        <v>574</v>
      </c>
      <c r="AM11" s="122" t="s">
        <v>575</v>
      </c>
      <c r="AN11" s="122" t="s">
        <v>576</v>
      </c>
      <c r="AO11" s="122" t="s">
        <v>577</v>
      </c>
      <c r="AP11" s="122" t="s">
        <v>578</v>
      </c>
      <c r="AQ11" s="122" t="s">
        <v>579</v>
      </c>
      <c r="AR11" s="122" t="s">
        <v>580</v>
      </c>
      <c r="AS11" s="122" t="s">
        <v>581</v>
      </c>
      <c r="AT11" s="122" t="s">
        <v>582</v>
      </c>
      <c r="AU11" s="122" t="s">
        <v>583</v>
      </c>
      <c r="AV11" s="122" t="s">
        <v>584</v>
      </c>
      <c r="AW11" s="122" t="s">
        <v>585</v>
      </c>
      <c r="AX11" s="122" t="s">
        <v>586</v>
      </c>
      <c r="AY11" s="122" t="s">
        <v>587</v>
      </c>
      <c r="AZ11" s="122" t="s">
        <v>588</v>
      </c>
      <c r="BA11" s="122" t="s">
        <v>589</v>
      </c>
      <c r="BB11" s="122" t="s">
        <v>590</v>
      </c>
      <c r="BC11" s="122" t="s">
        <v>591</v>
      </c>
      <c r="BD11" s="122" t="s">
        <v>592</v>
      </c>
      <c r="BE11" s="122" t="s">
        <v>593</v>
      </c>
      <c r="BF11" s="122" t="s">
        <v>594</v>
      </c>
      <c r="BG11" s="122" t="s">
        <v>595</v>
      </c>
      <c r="BH11" s="122" t="s">
        <v>596</v>
      </c>
      <c r="BI11" s="122" t="s">
        <v>597</v>
      </c>
      <c r="BJ11" s="122" t="s">
        <v>598</v>
      </c>
      <c r="BK11" s="122" t="s">
        <v>599</v>
      </c>
      <c r="BL11" s="122" t="s">
        <v>600</v>
      </c>
      <c r="BM11" s="122" t="s">
        <v>601</v>
      </c>
      <c r="BN11" s="122" t="s">
        <v>602</v>
      </c>
      <c r="BO11" s="122" t="s">
        <v>603</v>
      </c>
      <c r="BP11" s="122" t="s">
        <v>604</v>
      </c>
      <c r="BQ11" s="122" t="s">
        <v>605</v>
      </c>
      <c r="BR11" s="122" t="s">
        <v>606</v>
      </c>
      <c r="BS11" s="122" t="s">
        <v>607</v>
      </c>
      <c r="BT11" s="122" t="s">
        <v>608</v>
      </c>
      <c r="BU11" s="122" t="s">
        <v>609</v>
      </c>
      <c r="BV11" s="122" t="s">
        <v>610</v>
      </c>
      <c r="BW11" s="122" t="s">
        <v>611</v>
      </c>
    </row>
    <row r="12" spans="1:75" s="389" customFormat="1" x14ac:dyDescent="0.25">
      <c r="A12" s="386"/>
      <c r="B12" s="387"/>
      <c r="C12" s="388"/>
      <c r="D12" s="384" t="s">
        <v>560</v>
      </c>
      <c r="E12" s="395">
        <f t="shared" ref="E12:E17" si="0">SUM(F12:BW12)</f>
        <v>0</v>
      </c>
      <c r="F12" s="393"/>
      <c r="G12" s="393"/>
      <c r="H12" s="393"/>
      <c r="I12" s="393"/>
      <c r="J12" s="393"/>
      <c r="K12" s="393"/>
      <c r="L12" s="393"/>
      <c r="M12" s="393"/>
      <c r="N12" s="393"/>
      <c r="O12" s="393"/>
      <c r="P12" s="393"/>
      <c r="Q12" s="393"/>
      <c r="R12" s="393"/>
      <c r="S12" s="393"/>
      <c r="T12" s="393"/>
      <c r="U12" s="393"/>
      <c r="V12" s="393"/>
      <c r="W12" s="393"/>
      <c r="X12" s="393"/>
      <c r="Y12" s="393"/>
      <c r="Z12" s="393"/>
      <c r="AA12" s="393"/>
      <c r="AB12" s="393"/>
      <c r="AC12" s="393"/>
      <c r="AD12" s="393"/>
      <c r="AE12" s="393"/>
      <c r="AF12" s="393"/>
      <c r="AG12" s="393"/>
      <c r="AH12" s="393"/>
      <c r="AI12" s="393"/>
      <c r="AJ12" s="393"/>
      <c r="AK12" s="393"/>
      <c r="AL12" s="393"/>
      <c r="AM12" s="393"/>
      <c r="AN12" s="393"/>
      <c r="AO12" s="393"/>
      <c r="AP12" s="393"/>
      <c r="AQ12" s="393"/>
      <c r="AR12" s="393"/>
      <c r="AS12" s="393"/>
      <c r="AT12" s="393"/>
      <c r="AU12" s="393"/>
      <c r="AV12" s="393"/>
      <c r="AW12" s="393"/>
      <c r="AX12" s="393"/>
      <c r="AY12" s="393"/>
      <c r="AZ12" s="393"/>
      <c r="BA12" s="393"/>
      <c r="BB12" s="393"/>
      <c r="BC12" s="393"/>
      <c r="BD12" s="393"/>
      <c r="BE12" s="393"/>
      <c r="BF12" s="393"/>
      <c r="BG12" s="393"/>
      <c r="BH12" s="393"/>
      <c r="BI12" s="393"/>
      <c r="BJ12" s="393"/>
      <c r="BK12" s="393"/>
      <c r="BL12" s="393"/>
      <c r="BM12" s="393"/>
      <c r="BN12" s="393"/>
      <c r="BO12" s="393"/>
      <c r="BP12" s="393"/>
      <c r="BQ12" s="393"/>
      <c r="BR12" s="393"/>
      <c r="BS12" s="393"/>
      <c r="BT12" s="393"/>
      <c r="BU12" s="393"/>
      <c r="BV12" s="393"/>
      <c r="BW12" s="393"/>
    </row>
    <row r="13" spans="1:75" s="389" customFormat="1" x14ac:dyDescent="0.25">
      <c r="A13" s="390"/>
      <c r="B13" s="391"/>
      <c r="C13" s="392"/>
      <c r="D13" s="385" t="s">
        <v>561</v>
      </c>
      <c r="E13" s="395">
        <f t="shared" si="0"/>
        <v>0</v>
      </c>
      <c r="F13" s="393"/>
      <c r="G13" s="393"/>
      <c r="H13" s="393"/>
      <c r="I13" s="393"/>
      <c r="J13" s="393"/>
      <c r="K13" s="393"/>
      <c r="L13" s="393"/>
      <c r="M13" s="393"/>
      <c r="N13" s="393"/>
      <c r="O13" s="393"/>
      <c r="P13" s="393"/>
      <c r="Q13" s="393"/>
      <c r="R13" s="393"/>
      <c r="S13" s="393"/>
      <c r="T13" s="393"/>
      <c r="U13" s="393"/>
      <c r="V13" s="393"/>
      <c r="W13" s="393"/>
      <c r="X13" s="393"/>
      <c r="Y13" s="393"/>
      <c r="Z13" s="393"/>
      <c r="AA13" s="393"/>
      <c r="AB13" s="393"/>
      <c r="AC13" s="393"/>
      <c r="AD13" s="393"/>
      <c r="AE13" s="393"/>
      <c r="AF13" s="393"/>
      <c r="AG13" s="393"/>
      <c r="AH13" s="393"/>
      <c r="AI13" s="393"/>
      <c r="AJ13" s="393"/>
      <c r="AK13" s="393"/>
      <c r="AL13" s="393"/>
      <c r="AM13" s="393"/>
      <c r="AN13" s="393"/>
      <c r="AO13" s="393"/>
      <c r="AP13" s="393"/>
      <c r="AQ13" s="393"/>
      <c r="AR13" s="393"/>
      <c r="AS13" s="393"/>
      <c r="AT13" s="393"/>
      <c r="AU13" s="393"/>
      <c r="AV13" s="393"/>
      <c r="AW13" s="393"/>
      <c r="AX13" s="393"/>
      <c r="AY13" s="393"/>
      <c r="AZ13" s="393"/>
      <c r="BA13" s="393"/>
      <c r="BB13" s="393"/>
      <c r="BC13" s="393"/>
      <c r="BD13" s="393"/>
      <c r="BE13" s="393"/>
      <c r="BF13" s="393"/>
      <c r="BG13" s="393"/>
      <c r="BH13" s="393"/>
      <c r="BI13" s="393"/>
      <c r="BJ13" s="393"/>
      <c r="BK13" s="393"/>
      <c r="BL13" s="393"/>
      <c r="BM13" s="393"/>
      <c r="BN13" s="393"/>
      <c r="BO13" s="393"/>
      <c r="BP13" s="393"/>
      <c r="BQ13" s="393"/>
      <c r="BR13" s="393"/>
      <c r="BS13" s="393"/>
      <c r="BT13" s="393"/>
      <c r="BU13" s="393"/>
      <c r="BV13" s="393"/>
      <c r="BW13" s="393"/>
    </row>
    <row r="14" spans="1:75" ht="45" x14ac:dyDescent="0.25">
      <c r="A14" s="178" t="s">
        <v>2</v>
      </c>
      <c r="B14" s="141" t="s">
        <v>1</v>
      </c>
      <c r="C14" s="141" t="s">
        <v>3</v>
      </c>
      <c r="D14" s="370" t="s">
        <v>190</v>
      </c>
      <c r="E14" s="395">
        <f t="shared" si="0"/>
        <v>0</v>
      </c>
      <c r="F14" s="402"/>
      <c r="G14" s="402"/>
      <c r="H14" s="402"/>
      <c r="I14" s="402"/>
      <c r="J14" s="402"/>
      <c r="K14" s="402"/>
      <c r="L14" s="402"/>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402"/>
      <c r="BA14" s="402"/>
      <c r="BB14" s="402"/>
      <c r="BC14" s="402"/>
      <c r="BD14" s="402"/>
      <c r="BE14" s="402"/>
      <c r="BF14" s="402"/>
      <c r="BG14" s="402"/>
      <c r="BH14" s="402"/>
      <c r="BI14" s="402"/>
      <c r="BJ14" s="402"/>
      <c r="BK14" s="402"/>
      <c r="BL14" s="402"/>
      <c r="BM14" s="402"/>
      <c r="BN14" s="402"/>
      <c r="BO14" s="402"/>
      <c r="BP14" s="402"/>
      <c r="BQ14" s="402"/>
      <c r="BR14" s="402"/>
      <c r="BS14" s="402"/>
      <c r="BT14" s="402"/>
      <c r="BU14" s="402"/>
      <c r="BV14" s="402"/>
      <c r="BW14" s="402"/>
    </row>
    <row r="15" spans="1:75" ht="45" x14ac:dyDescent="0.25">
      <c r="A15" s="31" t="s">
        <v>4</v>
      </c>
      <c r="B15" s="141" t="s">
        <v>1</v>
      </c>
      <c r="C15" s="141" t="s">
        <v>5</v>
      </c>
      <c r="D15" s="370" t="s">
        <v>191</v>
      </c>
      <c r="E15" s="395">
        <f t="shared" si="0"/>
        <v>0</v>
      </c>
      <c r="F15" s="402"/>
      <c r="G15" s="402"/>
      <c r="H15" s="402"/>
      <c r="I15" s="402"/>
      <c r="J15" s="402"/>
      <c r="K15" s="402"/>
      <c r="L15" s="402"/>
      <c r="M15" s="402"/>
      <c r="N15" s="402"/>
      <c r="O15" s="402"/>
      <c r="P15" s="402"/>
      <c r="Q15" s="402"/>
      <c r="R15" s="402"/>
      <c r="S15" s="402"/>
      <c r="T15" s="402"/>
      <c r="U15" s="402"/>
      <c r="V15" s="402"/>
      <c r="W15" s="402"/>
      <c r="X15" s="402"/>
      <c r="Y15" s="402"/>
      <c r="Z15" s="402"/>
      <c r="AA15" s="402"/>
      <c r="AB15" s="402"/>
      <c r="AC15" s="402"/>
      <c r="AD15" s="402"/>
      <c r="AE15" s="402"/>
      <c r="AF15" s="402"/>
      <c r="AG15" s="402"/>
      <c r="AH15" s="402"/>
      <c r="AI15" s="402"/>
      <c r="AJ15" s="402"/>
      <c r="AK15" s="402"/>
      <c r="AL15" s="402"/>
      <c r="AM15" s="402"/>
      <c r="AN15" s="402"/>
      <c r="AO15" s="402"/>
      <c r="AP15" s="402"/>
      <c r="AQ15" s="402"/>
      <c r="AR15" s="402"/>
      <c r="AS15" s="402"/>
      <c r="AT15" s="402"/>
      <c r="AU15" s="402"/>
      <c r="AV15" s="402"/>
      <c r="AW15" s="402"/>
      <c r="AX15" s="402"/>
      <c r="AY15" s="402"/>
      <c r="AZ15" s="402"/>
      <c r="BA15" s="402"/>
      <c r="BB15" s="402"/>
      <c r="BC15" s="402"/>
      <c r="BD15" s="402"/>
      <c r="BE15" s="402"/>
      <c r="BF15" s="402"/>
      <c r="BG15" s="402"/>
      <c r="BH15" s="402"/>
      <c r="BI15" s="402"/>
      <c r="BJ15" s="402"/>
      <c r="BK15" s="402"/>
      <c r="BL15" s="402"/>
      <c r="BM15" s="402"/>
      <c r="BN15" s="402"/>
      <c r="BO15" s="402"/>
      <c r="BP15" s="402"/>
      <c r="BQ15" s="402"/>
      <c r="BR15" s="402"/>
      <c r="BS15" s="402"/>
      <c r="BT15" s="402"/>
      <c r="BU15" s="402"/>
      <c r="BV15" s="402"/>
      <c r="BW15" s="402"/>
    </row>
    <row r="16" spans="1:75" ht="33.75" x14ac:dyDescent="0.25">
      <c r="A16" s="491" t="s">
        <v>6</v>
      </c>
      <c r="B16" s="489" t="s">
        <v>1</v>
      </c>
      <c r="C16" s="489" t="s">
        <v>7</v>
      </c>
      <c r="D16" s="129" t="s">
        <v>347</v>
      </c>
      <c r="E16" s="395">
        <f t="shared" si="0"/>
        <v>0</v>
      </c>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c r="BI16" s="403"/>
      <c r="BJ16" s="403"/>
      <c r="BK16" s="403"/>
      <c r="BL16" s="403"/>
      <c r="BM16" s="403"/>
      <c r="BN16" s="403"/>
      <c r="BO16" s="403"/>
      <c r="BP16" s="403"/>
      <c r="BQ16" s="403"/>
      <c r="BR16" s="403"/>
      <c r="BS16" s="403"/>
      <c r="BT16" s="403"/>
      <c r="BU16" s="403"/>
      <c r="BV16" s="403"/>
      <c r="BW16" s="403"/>
    </row>
    <row r="17" spans="1:75" ht="45" x14ac:dyDescent="0.25">
      <c r="A17" s="492"/>
      <c r="B17" s="490"/>
      <c r="C17" s="490"/>
      <c r="D17" s="128" t="s">
        <v>346</v>
      </c>
      <c r="E17" s="395">
        <f t="shared" si="0"/>
        <v>0</v>
      </c>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c r="AV17" s="404"/>
      <c r="AW17" s="404"/>
      <c r="AX17" s="404"/>
      <c r="AY17" s="404"/>
      <c r="AZ17" s="404"/>
      <c r="BA17" s="404"/>
      <c r="BB17" s="404"/>
      <c r="BC17" s="404"/>
      <c r="BD17" s="404"/>
      <c r="BE17" s="404"/>
      <c r="BF17" s="404"/>
      <c r="BG17" s="404"/>
      <c r="BH17" s="404"/>
      <c r="BI17" s="404"/>
      <c r="BJ17" s="404"/>
      <c r="BK17" s="404"/>
      <c r="BL17" s="404"/>
      <c r="BM17" s="404"/>
      <c r="BN17" s="404"/>
      <c r="BO17" s="404"/>
      <c r="BP17" s="404"/>
      <c r="BQ17" s="404"/>
      <c r="BR17" s="404"/>
      <c r="BS17" s="404"/>
      <c r="BT17" s="404"/>
      <c r="BU17" s="404"/>
      <c r="BV17" s="404"/>
      <c r="BW17" s="404"/>
    </row>
    <row r="18" spans="1:75" ht="78.75" x14ac:dyDescent="0.25">
      <c r="A18" s="35" t="s">
        <v>8</v>
      </c>
      <c r="B18" s="141" t="s">
        <v>1</v>
      </c>
      <c r="C18" s="1" t="s">
        <v>9</v>
      </c>
      <c r="D18" s="361" t="s">
        <v>349</v>
      </c>
      <c r="E18" s="395">
        <f>SUM(F18:BW18)</f>
        <v>0</v>
      </c>
      <c r="F18" s="405"/>
      <c r="G18" s="405"/>
      <c r="H18" s="405"/>
      <c r="I18" s="405"/>
      <c r="J18" s="405"/>
      <c r="K18" s="405"/>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34"/>
      <c r="AT18" s="434"/>
      <c r="AU18" s="434"/>
      <c r="AV18" s="434"/>
      <c r="AW18" s="434"/>
      <c r="AX18" s="434"/>
      <c r="AY18" s="434"/>
      <c r="AZ18" s="434"/>
      <c r="BA18" s="434"/>
      <c r="BB18" s="434"/>
      <c r="BC18" s="434"/>
      <c r="BD18" s="434"/>
      <c r="BE18" s="434"/>
      <c r="BF18" s="434"/>
      <c r="BG18" s="434"/>
      <c r="BH18" s="434"/>
      <c r="BI18" s="434"/>
      <c r="BJ18" s="434"/>
      <c r="BK18" s="434"/>
      <c r="BL18" s="434"/>
      <c r="BM18" s="434"/>
      <c r="BN18" s="434"/>
      <c r="BO18" s="434"/>
      <c r="BP18" s="434"/>
      <c r="BQ18" s="434"/>
      <c r="BR18" s="434"/>
      <c r="BS18" s="434"/>
      <c r="BT18" s="434"/>
      <c r="BU18" s="434"/>
      <c r="BV18" s="434"/>
      <c r="BW18" s="434"/>
    </row>
    <row r="19" spans="1:75" ht="3" customHeight="1" x14ac:dyDescent="0.25">
      <c r="A19" s="206"/>
      <c r="B19" s="207"/>
      <c r="C19" s="207"/>
      <c r="D19" s="207"/>
      <c r="E19" s="406"/>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7"/>
      <c r="BA19" s="407"/>
      <c r="BB19" s="407"/>
      <c r="BC19" s="407"/>
      <c r="BD19" s="407"/>
      <c r="BE19" s="407"/>
      <c r="BF19" s="407"/>
      <c r="BG19" s="407"/>
      <c r="BH19" s="407"/>
      <c r="BI19" s="407"/>
      <c r="BJ19" s="407"/>
      <c r="BK19" s="407"/>
      <c r="BL19" s="407"/>
      <c r="BM19" s="407"/>
      <c r="BN19" s="407"/>
      <c r="BO19" s="407"/>
      <c r="BP19" s="407"/>
      <c r="BQ19" s="407"/>
      <c r="BR19" s="407"/>
      <c r="BS19" s="407"/>
      <c r="BT19" s="407"/>
      <c r="BU19" s="407"/>
      <c r="BV19" s="407"/>
      <c r="BW19" s="407"/>
    </row>
    <row r="20" spans="1:75" ht="33.75" x14ac:dyDescent="0.25">
      <c r="A20" s="38" t="s">
        <v>11</v>
      </c>
      <c r="B20" s="147" t="s">
        <v>10</v>
      </c>
      <c r="C20" s="366" t="s">
        <v>12</v>
      </c>
      <c r="D20" s="536" t="s">
        <v>350</v>
      </c>
      <c r="E20" s="590">
        <f>SUM(F20:BW20)</f>
        <v>0</v>
      </c>
      <c r="F20" s="601"/>
      <c r="G20" s="601"/>
      <c r="H20" s="601"/>
      <c r="I20" s="601"/>
      <c r="J20" s="601"/>
      <c r="K20" s="601"/>
      <c r="L20" s="601"/>
      <c r="M20" s="601"/>
      <c r="N20" s="601"/>
      <c r="O20" s="601"/>
      <c r="P20" s="601"/>
      <c r="Q20" s="601"/>
      <c r="R20" s="601"/>
      <c r="S20" s="601"/>
      <c r="T20" s="601"/>
      <c r="U20" s="601"/>
      <c r="V20" s="601"/>
      <c r="W20" s="601"/>
      <c r="X20" s="601"/>
      <c r="Y20" s="601"/>
      <c r="Z20" s="601"/>
      <c r="AA20" s="601"/>
      <c r="AB20" s="601"/>
      <c r="AC20" s="601"/>
      <c r="AD20" s="601"/>
      <c r="AE20" s="601"/>
      <c r="AF20" s="601"/>
      <c r="AG20" s="601"/>
      <c r="AH20" s="601"/>
      <c r="AI20" s="601"/>
      <c r="AJ20" s="601"/>
      <c r="AK20" s="601"/>
      <c r="AL20" s="601"/>
      <c r="AM20" s="601"/>
      <c r="AN20" s="601"/>
      <c r="AO20" s="601"/>
      <c r="AP20" s="601"/>
      <c r="AQ20" s="601"/>
      <c r="AR20" s="601"/>
      <c r="AS20" s="433"/>
      <c r="AT20" s="433"/>
      <c r="AU20" s="433"/>
      <c r="AV20" s="433"/>
      <c r="AW20" s="433"/>
      <c r="AX20" s="433"/>
      <c r="AY20" s="433"/>
      <c r="AZ20" s="433"/>
      <c r="BA20" s="433"/>
      <c r="BB20" s="433"/>
      <c r="BC20" s="433"/>
      <c r="BD20" s="433"/>
      <c r="BE20" s="433"/>
      <c r="BF20" s="433"/>
      <c r="BG20" s="433"/>
      <c r="BH20" s="433"/>
      <c r="BI20" s="433"/>
      <c r="BJ20" s="433"/>
      <c r="BK20" s="433"/>
      <c r="BL20" s="433"/>
      <c r="BM20" s="433"/>
      <c r="BN20" s="433"/>
      <c r="BO20" s="433"/>
      <c r="BP20" s="433"/>
      <c r="BQ20" s="433"/>
      <c r="BR20" s="433"/>
      <c r="BS20" s="433"/>
      <c r="BT20" s="433"/>
      <c r="BU20" s="433"/>
      <c r="BV20" s="433"/>
      <c r="BW20" s="433"/>
    </row>
    <row r="21" spans="1:75" ht="90" x14ac:dyDescent="0.25">
      <c r="A21" s="40" t="s">
        <v>13</v>
      </c>
      <c r="B21" s="147" t="s">
        <v>10</v>
      </c>
      <c r="C21" s="147" t="s">
        <v>351</v>
      </c>
      <c r="D21" s="544"/>
      <c r="E21" s="591"/>
      <c r="F21" s="602"/>
      <c r="G21" s="602"/>
      <c r="H21" s="602"/>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2"/>
      <c r="AI21" s="602"/>
      <c r="AJ21" s="602"/>
      <c r="AK21" s="602"/>
      <c r="AL21" s="602"/>
      <c r="AM21" s="602"/>
      <c r="AN21" s="602"/>
      <c r="AO21" s="602"/>
      <c r="AP21" s="602"/>
      <c r="AQ21" s="602"/>
      <c r="AR21" s="602"/>
      <c r="AS21" s="435"/>
      <c r="AT21" s="435"/>
      <c r="AU21" s="435"/>
      <c r="AV21" s="435"/>
      <c r="AW21" s="435"/>
      <c r="AX21" s="435"/>
      <c r="AY21" s="435"/>
      <c r="AZ21" s="435"/>
      <c r="BA21" s="435"/>
      <c r="BB21" s="435"/>
      <c r="BC21" s="435"/>
      <c r="BD21" s="435"/>
      <c r="BE21" s="435"/>
      <c r="BF21" s="435"/>
      <c r="BG21" s="435"/>
      <c r="BH21" s="435"/>
      <c r="BI21" s="435"/>
      <c r="BJ21" s="435"/>
      <c r="BK21" s="435"/>
      <c r="BL21" s="435"/>
      <c r="BM21" s="435"/>
      <c r="BN21" s="435"/>
      <c r="BO21" s="435"/>
      <c r="BP21" s="435"/>
      <c r="BQ21" s="435"/>
      <c r="BR21" s="435"/>
      <c r="BS21" s="435"/>
      <c r="BT21" s="435"/>
      <c r="BU21" s="435"/>
      <c r="BV21" s="435"/>
      <c r="BW21" s="435"/>
    </row>
    <row r="22" spans="1:75" ht="3" customHeight="1" x14ac:dyDescent="0.25">
      <c r="A22" s="206"/>
      <c r="B22" s="207"/>
      <c r="C22" s="207"/>
      <c r="D22" s="207"/>
      <c r="E22" s="406"/>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407"/>
      <c r="AQ22" s="407"/>
      <c r="AR22" s="407"/>
      <c r="AS22" s="407"/>
      <c r="AT22" s="407"/>
      <c r="AU22" s="407"/>
      <c r="AV22" s="407"/>
      <c r="AW22" s="407"/>
      <c r="AX22" s="407"/>
      <c r="AY22" s="407"/>
      <c r="AZ22" s="407"/>
      <c r="BA22" s="407"/>
      <c r="BB22" s="407"/>
      <c r="BC22" s="407"/>
      <c r="BD22" s="407"/>
      <c r="BE22" s="407"/>
      <c r="BF22" s="407"/>
      <c r="BG22" s="407"/>
      <c r="BH22" s="407"/>
      <c r="BI22" s="407"/>
      <c r="BJ22" s="407"/>
      <c r="BK22" s="407"/>
      <c r="BL22" s="407"/>
      <c r="BM22" s="407"/>
      <c r="BN22" s="407"/>
      <c r="BO22" s="407"/>
      <c r="BP22" s="407"/>
      <c r="BQ22" s="407"/>
      <c r="BR22" s="407"/>
      <c r="BS22" s="407"/>
      <c r="BT22" s="407"/>
      <c r="BU22" s="407"/>
      <c r="BV22" s="407"/>
      <c r="BW22" s="407"/>
    </row>
    <row r="23" spans="1:75" ht="15" customHeight="1" x14ac:dyDescent="0.25">
      <c r="A23" s="43" t="s">
        <v>15</v>
      </c>
      <c r="B23" s="44" t="s">
        <v>14</v>
      </c>
      <c r="C23" s="141" t="s">
        <v>16</v>
      </c>
      <c r="D23" s="537" t="s">
        <v>355</v>
      </c>
      <c r="E23" s="590">
        <f>SUM(F23:BW23)</f>
        <v>0</v>
      </c>
      <c r="F23" s="607"/>
      <c r="G23" s="607"/>
      <c r="H23" s="607"/>
      <c r="I23" s="607"/>
      <c r="J23" s="607"/>
      <c r="K23" s="607"/>
      <c r="L23" s="607"/>
      <c r="M23" s="607"/>
      <c r="N23" s="607"/>
      <c r="O23" s="607"/>
      <c r="P23" s="607"/>
      <c r="Q23" s="607"/>
      <c r="R23" s="607"/>
      <c r="S23" s="607"/>
      <c r="T23" s="607"/>
      <c r="U23" s="607"/>
      <c r="V23" s="607"/>
      <c r="W23" s="607"/>
      <c r="X23" s="607"/>
      <c r="Y23" s="607"/>
      <c r="Z23" s="607"/>
      <c r="AA23" s="607"/>
      <c r="AB23" s="607"/>
      <c r="AC23" s="607"/>
      <c r="AD23" s="607"/>
      <c r="AE23" s="607"/>
      <c r="AF23" s="607"/>
      <c r="AG23" s="607"/>
      <c r="AH23" s="607"/>
      <c r="AI23" s="607"/>
      <c r="AJ23" s="607"/>
      <c r="AK23" s="607"/>
      <c r="AL23" s="607"/>
      <c r="AM23" s="607"/>
      <c r="AN23" s="607"/>
      <c r="AO23" s="607"/>
      <c r="AP23" s="607"/>
      <c r="AQ23" s="607"/>
      <c r="AR23" s="607"/>
      <c r="AS23" s="434"/>
      <c r="AT23" s="434"/>
      <c r="AU23" s="434"/>
      <c r="AV23" s="434"/>
      <c r="AW23" s="434"/>
      <c r="AX23" s="434"/>
      <c r="AY23" s="434"/>
      <c r="AZ23" s="434"/>
      <c r="BA23" s="434"/>
      <c r="BB23" s="434"/>
      <c r="BC23" s="434"/>
      <c r="BD23" s="434"/>
      <c r="BE23" s="434"/>
      <c r="BF23" s="434"/>
      <c r="BG23" s="434"/>
      <c r="BH23" s="434"/>
      <c r="BI23" s="434"/>
      <c r="BJ23" s="434"/>
      <c r="BK23" s="434"/>
      <c r="BL23" s="434"/>
      <c r="BM23" s="434"/>
      <c r="BN23" s="434"/>
      <c r="BO23" s="434"/>
      <c r="BP23" s="434"/>
      <c r="BQ23" s="434"/>
      <c r="BR23" s="434"/>
      <c r="BS23" s="434"/>
      <c r="BT23" s="434"/>
      <c r="BU23" s="434"/>
      <c r="BV23" s="434"/>
      <c r="BW23" s="434"/>
    </row>
    <row r="24" spans="1:75" ht="33.75" x14ac:dyDescent="0.25">
      <c r="A24" s="45" t="s">
        <v>18</v>
      </c>
      <c r="B24" s="147" t="s">
        <v>17</v>
      </c>
      <c r="C24" s="371" t="s">
        <v>19</v>
      </c>
      <c r="D24" s="615"/>
      <c r="E24" s="592"/>
      <c r="F24" s="608"/>
      <c r="G24" s="608"/>
      <c r="H24" s="608"/>
      <c r="I24" s="608"/>
      <c r="J24" s="608"/>
      <c r="K24" s="608"/>
      <c r="L24" s="608"/>
      <c r="M24" s="608"/>
      <c r="N24" s="608"/>
      <c r="O24" s="608"/>
      <c r="P24" s="608"/>
      <c r="Q24" s="608"/>
      <c r="R24" s="608"/>
      <c r="S24" s="608"/>
      <c r="T24" s="608"/>
      <c r="U24" s="608"/>
      <c r="V24" s="608"/>
      <c r="W24" s="608"/>
      <c r="X24" s="608"/>
      <c r="Y24" s="608"/>
      <c r="Z24" s="608"/>
      <c r="AA24" s="608"/>
      <c r="AB24" s="608"/>
      <c r="AC24" s="608"/>
      <c r="AD24" s="608"/>
      <c r="AE24" s="608"/>
      <c r="AF24" s="608"/>
      <c r="AG24" s="608"/>
      <c r="AH24" s="608"/>
      <c r="AI24" s="608"/>
      <c r="AJ24" s="608"/>
      <c r="AK24" s="608"/>
      <c r="AL24" s="608"/>
      <c r="AM24" s="608"/>
      <c r="AN24" s="608"/>
      <c r="AO24" s="608"/>
      <c r="AP24" s="608"/>
      <c r="AQ24" s="608"/>
      <c r="AR24" s="608"/>
      <c r="AS24" s="428"/>
      <c r="AT24" s="428"/>
      <c r="AU24" s="428"/>
      <c r="AV24" s="428"/>
      <c r="AW24" s="428"/>
      <c r="AX24" s="428"/>
      <c r="AY24" s="428"/>
      <c r="AZ24" s="428"/>
      <c r="BA24" s="428"/>
      <c r="BB24" s="428"/>
      <c r="BC24" s="428"/>
      <c r="BD24" s="428"/>
      <c r="BE24" s="428"/>
      <c r="BF24" s="428"/>
      <c r="BG24" s="428"/>
      <c r="BH24" s="428"/>
      <c r="BI24" s="428"/>
      <c r="BJ24" s="428"/>
      <c r="BK24" s="428"/>
      <c r="BL24" s="428"/>
      <c r="BM24" s="428"/>
      <c r="BN24" s="428"/>
      <c r="BO24" s="428"/>
      <c r="BP24" s="428"/>
      <c r="BQ24" s="428"/>
      <c r="BR24" s="428"/>
      <c r="BS24" s="428"/>
      <c r="BT24" s="428"/>
      <c r="BU24" s="428"/>
      <c r="BV24" s="428"/>
      <c r="BW24" s="428"/>
    </row>
    <row r="25" spans="1:75" x14ac:dyDescent="0.25">
      <c r="A25" s="45" t="s">
        <v>20</v>
      </c>
      <c r="B25" s="147" t="s">
        <v>17</v>
      </c>
      <c r="C25" s="365" t="s">
        <v>353</v>
      </c>
      <c r="D25" s="615"/>
      <c r="E25" s="592"/>
      <c r="F25" s="608"/>
      <c r="G25" s="608"/>
      <c r="H25" s="608"/>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8"/>
      <c r="AI25" s="608"/>
      <c r="AJ25" s="608"/>
      <c r="AK25" s="608"/>
      <c r="AL25" s="608"/>
      <c r="AM25" s="608"/>
      <c r="AN25" s="608"/>
      <c r="AO25" s="608"/>
      <c r="AP25" s="608"/>
      <c r="AQ25" s="608"/>
      <c r="AR25" s="608"/>
      <c r="AS25" s="428"/>
      <c r="AT25" s="428"/>
      <c r="AU25" s="428"/>
      <c r="AV25" s="428"/>
      <c r="AW25" s="428"/>
      <c r="AX25" s="428"/>
      <c r="AY25" s="428"/>
      <c r="AZ25" s="428"/>
      <c r="BA25" s="428"/>
      <c r="BB25" s="428"/>
      <c r="BC25" s="428"/>
      <c r="BD25" s="428"/>
      <c r="BE25" s="428"/>
      <c r="BF25" s="428"/>
      <c r="BG25" s="428"/>
      <c r="BH25" s="428"/>
      <c r="BI25" s="428"/>
      <c r="BJ25" s="428"/>
      <c r="BK25" s="428"/>
      <c r="BL25" s="428"/>
      <c r="BM25" s="428"/>
      <c r="BN25" s="428"/>
      <c r="BO25" s="428"/>
      <c r="BP25" s="428"/>
      <c r="BQ25" s="428"/>
      <c r="BR25" s="428"/>
      <c r="BS25" s="428"/>
      <c r="BT25" s="428"/>
      <c r="BU25" s="428"/>
      <c r="BV25" s="428"/>
      <c r="BW25" s="428"/>
    </row>
    <row r="26" spans="1:75" x14ac:dyDescent="0.25">
      <c r="A26" s="45" t="s">
        <v>21</v>
      </c>
      <c r="B26" s="147" t="s">
        <v>17</v>
      </c>
      <c r="C26" s="365" t="s">
        <v>22</v>
      </c>
      <c r="D26" s="571"/>
      <c r="E26" s="593"/>
      <c r="F26" s="609"/>
      <c r="G26" s="609"/>
      <c r="H26" s="609"/>
      <c r="I26" s="609"/>
      <c r="J26" s="609"/>
      <c r="K26" s="609"/>
      <c r="L26" s="609"/>
      <c r="M26" s="609"/>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09"/>
      <c r="AL26" s="609"/>
      <c r="AM26" s="609"/>
      <c r="AN26" s="609"/>
      <c r="AO26" s="609"/>
      <c r="AP26" s="609"/>
      <c r="AQ26" s="609"/>
      <c r="AR26" s="609"/>
      <c r="AS26" s="429"/>
      <c r="AT26" s="429"/>
      <c r="AU26" s="429"/>
      <c r="AV26" s="429"/>
      <c r="AW26" s="429"/>
      <c r="AX26" s="429"/>
      <c r="AY26" s="429"/>
      <c r="AZ26" s="429"/>
      <c r="BA26" s="429"/>
      <c r="BB26" s="429"/>
      <c r="BC26" s="429"/>
      <c r="BD26" s="429"/>
      <c r="BE26" s="429"/>
      <c r="BF26" s="429"/>
      <c r="BG26" s="429"/>
      <c r="BH26" s="429"/>
      <c r="BI26" s="429"/>
      <c r="BJ26" s="429"/>
      <c r="BK26" s="429"/>
      <c r="BL26" s="429"/>
      <c r="BM26" s="429"/>
      <c r="BN26" s="429"/>
      <c r="BO26" s="429"/>
      <c r="BP26" s="429"/>
      <c r="BQ26" s="429"/>
      <c r="BR26" s="429"/>
      <c r="BS26" s="429"/>
      <c r="BT26" s="429"/>
      <c r="BU26" s="429"/>
      <c r="BV26" s="429"/>
      <c r="BW26" s="429"/>
    </row>
    <row r="27" spans="1:75" ht="3" customHeight="1" x14ac:dyDescent="0.25">
      <c r="A27" s="206"/>
      <c r="B27" s="207"/>
      <c r="C27" s="207"/>
      <c r="D27" s="207"/>
      <c r="E27" s="406"/>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07"/>
      <c r="AM27" s="407"/>
      <c r="AN27" s="407"/>
      <c r="AO27" s="407"/>
      <c r="AP27" s="407"/>
      <c r="AQ27" s="407"/>
      <c r="AR27" s="407"/>
      <c r="AS27" s="407"/>
      <c r="AT27" s="407"/>
      <c r="AU27" s="407"/>
      <c r="AV27" s="407"/>
      <c r="AW27" s="407"/>
      <c r="AX27" s="407"/>
      <c r="AY27" s="407"/>
      <c r="AZ27" s="407"/>
      <c r="BA27" s="407"/>
      <c r="BB27" s="407"/>
      <c r="BC27" s="407"/>
      <c r="BD27" s="407"/>
      <c r="BE27" s="407"/>
      <c r="BF27" s="407"/>
      <c r="BG27" s="407"/>
      <c r="BH27" s="407"/>
      <c r="BI27" s="407"/>
      <c r="BJ27" s="407"/>
      <c r="BK27" s="407"/>
      <c r="BL27" s="407"/>
      <c r="BM27" s="407"/>
      <c r="BN27" s="407"/>
      <c r="BO27" s="407"/>
      <c r="BP27" s="407"/>
      <c r="BQ27" s="407"/>
      <c r="BR27" s="407"/>
      <c r="BS27" s="407"/>
      <c r="BT27" s="407"/>
      <c r="BU27" s="407"/>
      <c r="BV27" s="407"/>
      <c r="BW27" s="407"/>
    </row>
    <row r="28" spans="1:75" ht="33.75" customHeight="1" x14ac:dyDescent="0.25">
      <c r="A28" s="47" t="s">
        <v>301</v>
      </c>
      <c r="B28" s="147" t="s">
        <v>300</v>
      </c>
      <c r="C28" s="1" t="s">
        <v>307</v>
      </c>
      <c r="D28" s="493" t="s">
        <v>356</v>
      </c>
      <c r="E28" s="594">
        <f>SUM(F28:BW28)</f>
        <v>0</v>
      </c>
      <c r="F28" s="604"/>
      <c r="G28" s="604"/>
      <c r="H28" s="604"/>
      <c r="I28" s="604"/>
      <c r="J28" s="604"/>
      <c r="K28" s="604"/>
      <c r="L28" s="604"/>
      <c r="M28" s="604"/>
      <c r="N28" s="604"/>
      <c r="O28" s="604"/>
      <c r="P28" s="604"/>
      <c r="Q28" s="604"/>
      <c r="R28" s="604"/>
      <c r="S28" s="604"/>
      <c r="T28" s="604"/>
      <c r="U28" s="604"/>
      <c r="V28" s="604"/>
      <c r="W28" s="604"/>
      <c r="X28" s="604"/>
      <c r="Y28" s="604"/>
      <c r="Z28" s="604"/>
      <c r="AA28" s="604"/>
      <c r="AB28" s="604"/>
      <c r="AC28" s="604"/>
      <c r="AD28" s="604"/>
      <c r="AE28" s="604"/>
      <c r="AF28" s="604"/>
      <c r="AG28" s="604"/>
      <c r="AH28" s="604"/>
      <c r="AI28" s="604"/>
      <c r="AJ28" s="604"/>
      <c r="AK28" s="604"/>
      <c r="AL28" s="604"/>
      <c r="AM28" s="604"/>
      <c r="AN28" s="604"/>
      <c r="AO28" s="604"/>
      <c r="AP28" s="604"/>
      <c r="AQ28" s="604"/>
      <c r="AR28" s="604"/>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430"/>
      <c r="BS28" s="430"/>
      <c r="BT28" s="430"/>
      <c r="BU28" s="430"/>
      <c r="BV28" s="430"/>
      <c r="BW28" s="430"/>
    </row>
    <row r="29" spans="1:75" ht="45" x14ac:dyDescent="0.25">
      <c r="A29" s="48" t="s">
        <v>302</v>
      </c>
      <c r="B29" s="147" t="s">
        <v>300</v>
      </c>
      <c r="C29" s="363" t="s">
        <v>308</v>
      </c>
      <c r="D29" s="499"/>
      <c r="E29" s="595"/>
      <c r="F29" s="605"/>
      <c r="G29" s="605"/>
      <c r="H29" s="605"/>
      <c r="I29" s="605"/>
      <c r="J29" s="605"/>
      <c r="K29" s="605"/>
      <c r="L29" s="605"/>
      <c r="M29" s="605"/>
      <c r="N29" s="605"/>
      <c r="O29" s="605"/>
      <c r="P29" s="605"/>
      <c r="Q29" s="605"/>
      <c r="R29" s="605"/>
      <c r="S29" s="605"/>
      <c r="T29" s="605"/>
      <c r="U29" s="605"/>
      <c r="V29" s="605"/>
      <c r="W29" s="605"/>
      <c r="X29" s="605"/>
      <c r="Y29" s="605"/>
      <c r="Z29" s="605"/>
      <c r="AA29" s="605"/>
      <c r="AB29" s="605"/>
      <c r="AC29" s="605"/>
      <c r="AD29" s="605"/>
      <c r="AE29" s="605"/>
      <c r="AF29" s="605"/>
      <c r="AG29" s="605"/>
      <c r="AH29" s="605"/>
      <c r="AI29" s="605"/>
      <c r="AJ29" s="605"/>
      <c r="AK29" s="605"/>
      <c r="AL29" s="605"/>
      <c r="AM29" s="605"/>
      <c r="AN29" s="605"/>
      <c r="AO29" s="605"/>
      <c r="AP29" s="605"/>
      <c r="AQ29" s="605"/>
      <c r="AR29" s="605"/>
      <c r="AS29" s="423"/>
      <c r="AT29" s="423"/>
      <c r="AU29" s="423"/>
      <c r="AV29" s="423"/>
      <c r="AW29" s="423"/>
      <c r="AX29" s="423"/>
      <c r="AY29" s="423"/>
      <c r="AZ29" s="423"/>
      <c r="BA29" s="423"/>
      <c r="BB29" s="423"/>
      <c r="BC29" s="423"/>
      <c r="BD29" s="423"/>
      <c r="BE29" s="423"/>
      <c r="BF29" s="423"/>
      <c r="BG29" s="423"/>
      <c r="BH29" s="423"/>
      <c r="BI29" s="423"/>
      <c r="BJ29" s="423"/>
      <c r="BK29" s="423"/>
      <c r="BL29" s="423"/>
      <c r="BM29" s="423"/>
      <c r="BN29" s="423"/>
      <c r="BO29" s="423"/>
      <c r="BP29" s="423"/>
      <c r="BQ29" s="423"/>
      <c r="BR29" s="423"/>
      <c r="BS29" s="423"/>
      <c r="BT29" s="423"/>
      <c r="BU29" s="423"/>
      <c r="BV29" s="423"/>
      <c r="BW29" s="423"/>
    </row>
    <row r="30" spans="1:75" ht="67.5" x14ac:dyDescent="0.25">
      <c r="A30" s="48" t="s">
        <v>303</v>
      </c>
      <c r="B30" s="147" t="s">
        <v>300</v>
      </c>
      <c r="C30" s="363" t="s">
        <v>309</v>
      </c>
      <c r="D30" s="499"/>
      <c r="E30" s="595"/>
      <c r="F30" s="605"/>
      <c r="G30" s="605"/>
      <c r="H30" s="605"/>
      <c r="I30" s="605"/>
      <c r="J30" s="605"/>
      <c r="K30" s="605"/>
      <c r="L30" s="605"/>
      <c r="M30" s="605"/>
      <c r="N30" s="605"/>
      <c r="O30" s="605"/>
      <c r="P30" s="605"/>
      <c r="Q30" s="605"/>
      <c r="R30" s="605"/>
      <c r="S30" s="605"/>
      <c r="T30" s="605"/>
      <c r="U30" s="605"/>
      <c r="V30" s="605"/>
      <c r="W30" s="605"/>
      <c r="X30" s="605"/>
      <c r="Y30" s="605"/>
      <c r="Z30" s="605"/>
      <c r="AA30" s="605"/>
      <c r="AB30" s="605"/>
      <c r="AC30" s="605"/>
      <c r="AD30" s="605"/>
      <c r="AE30" s="605"/>
      <c r="AF30" s="605"/>
      <c r="AG30" s="605"/>
      <c r="AH30" s="605"/>
      <c r="AI30" s="605"/>
      <c r="AJ30" s="605"/>
      <c r="AK30" s="605"/>
      <c r="AL30" s="605"/>
      <c r="AM30" s="605"/>
      <c r="AN30" s="605"/>
      <c r="AO30" s="605"/>
      <c r="AP30" s="605"/>
      <c r="AQ30" s="605"/>
      <c r="AR30" s="605"/>
      <c r="AS30" s="423"/>
      <c r="AT30" s="423"/>
      <c r="AU30" s="423"/>
      <c r="AV30" s="423"/>
      <c r="AW30" s="423"/>
      <c r="AX30" s="423"/>
      <c r="AY30" s="423"/>
      <c r="AZ30" s="423"/>
      <c r="BA30" s="423"/>
      <c r="BB30" s="423"/>
      <c r="BC30" s="423"/>
      <c r="BD30" s="423"/>
      <c r="BE30" s="423"/>
      <c r="BF30" s="423"/>
      <c r="BG30" s="423"/>
      <c r="BH30" s="423"/>
      <c r="BI30" s="423"/>
      <c r="BJ30" s="423"/>
      <c r="BK30" s="423"/>
      <c r="BL30" s="423"/>
      <c r="BM30" s="423"/>
      <c r="BN30" s="423"/>
      <c r="BO30" s="423"/>
      <c r="BP30" s="423"/>
      <c r="BQ30" s="423"/>
      <c r="BR30" s="423"/>
      <c r="BS30" s="423"/>
      <c r="BT30" s="423"/>
      <c r="BU30" s="423"/>
      <c r="BV30" s="423"/>
      <c r="BW30" s="423"/>
    </row>
    <row r="31" spans="1:75" ht="33.75" x14ac:dyDescent="0.25">
      <c r="A31" s="48" t="s">
        <v>304</v>
      </c>
      <c r="B31" s="147" t="s">
        <v>300</v>
      </c>
      <c r="C31" s="141" t="s">
        <v>310</v>
      </c>
      <c r="D31" s="499"/>
      <c r="E31" s="595"/>
      <c r="F31" s="605"/>
      <c r="G31" s="605"/>
      <c r="H31" s="605"/>
      <c r="I31" s="605"/>
      <c r="J31" s="605"/>
      <c r="K31" s="605"/>
      <c r="L31" s="605"/>
      <c r="M31" s="605"/>
      <c r="N31" s="605"/>
      <c r="O31" s="605"/>
      <c r="P31" s="605"/>
      <c r="Q31" s="605"/>
      <c r="R31" s="605"/>
      <c r="S31" s="605"/>
      <c r="T31" s="605"/>
      <c r="U31" s="605"/>
      <c r="V31" s="605"/>
      <c r="W31" s="605"/>
      <c r="X31" s="605"/>
      <c r="Y31" s="605"/>
      <c r="Z31" s="605"/>
      <c r="AA31" s="605"/>
      <c r="AB31" s="605"/>
      <c r="AC31" s="605"/>
      <c r="AD31" s="605"/>
      <c r="AE31" s="605"/>
      <c r="AF31" s="605"/>
      <c r="AG31" s="605"/>
      <c r="AH31" s="605"/>
      <c r="AI31" s="605"/>
      <c r="AJ31" s="605"/>
      <c r="AK31" s="605"/>
      <c r="AL31" s="605"/>
      <c r="AM31" s="605"/>
      <c r="AN31" s="605"/>
      <c r="AO31" s="605"/>
      <c r="AP31" s="605"/>
      <c r="AQ31" s="605"/>
      <c r="AR31" s="605"/>
      <c r="AS31" s="423"/>
      <c r="AT31" s="423"/>
      <c r="AU31" s="423"/>
      <c r="AV31" s="423"/>
      <c r="AW31" s="423"/>
      <c r="AX31" s="423"/>
      <c r="AY31" s="423"/>
      <c r="AZ31" s="423"/>
      <c r="BA31" s="423"/>
      <c r="BB31" s="423"/>
      <c r="BC31" s="423"/>
      <c r="BD31" s="423"/>
      <c r="BE31" s="423"/>
      <c r="BF31" s="423"/>
      <c r="BG31" s="423"/>
      <c r="BH31" s="423"/>
      <c r="BI31" s="423"/>
      <c r="BJ31" s="423"/>
      <c r="BK31" s="423"/>
      <c r="BL31" s="423"/>
      <c r="BM31" s="423"/>
      <c r="BN31" s="423"/>
      <c r="BO31" s="423"/>
      <c r="BP31" s="423"/>
      <c r="BQ31" s="423"/>
      <c r="BR31" s="423"/>
      <c r="BS31" s="423"/>
      <c r="BT31" s="423"/>
      <c r="BU31" s="423"/>
      <c r="BV31" s="423"/>
      <c r="BW31" s="423"/>
    </row>
    <row r="32" spans="1:75" ht="22.5" x14ac:dyDescent="0.25">
      <c r="A32" s="48" t="s">
        <v>305</v>
      </c>
      <c r="B32" s="147" t="s">
        <v>300</v>
      </c>
      <c r="C32" s="359" t="s">
        <v>311</v>
      </c>
      <c r="D32" s="499"/>
      <c r="E32" s="595"/>
      <c r="F32" s="605"/>
      <c r="G32" s="605"/>
      <c r="H32" s="605"/>
      <c r="I32" s="605"/>
      <c r="J32" s="605"/>
      <c r="K32" s="605"/>
      <c r="L32" s="605"/>
      <c r="M32" s="605"/>
      <c r="N32" s="605"/>
      <c r="O32" s="605"/>
      <c r="P32" s="605"/>
      <c r="Q32" s="605"/>
      <c r="R32" s="605"/>
      <c r="S32" s="605"/>
      <c r="T32" s="605"/>
      <c r="U32" s="605"/>
      <c r="V32" s="605"/>
      <c r="W32" s="605"/>
      <c r="X32" s="605"/>
      <c r="Y32" s="605"/>
      <c r="Z32" s="605"/>
      <c r="AA32" s="605"/>
      <c r="AB32" s="605"/>
      <c r="AC32" s="605"/>
      <c r="AD32" s="605"/>
      <c r="AE32" s="605"/>
      <c r="AF32" s="605"/>
      <c r="AG32" s="605"/>
      <c r="AH32" s="605"/>
      <c r="AI32" s="605"/>
      <c r="AJ32" s="605"/>
      <c r="AK32" s="605"/>
      <c r="AL32" s="605"/>
      <c r="AM32" s="605"/>
      <c r="AN32" s="605"/>
      <c r="AO32" s="605"/>
      <c r="AP32" s="605"/>
      <c r="AQ32" s="605"/>
      <c r="AR32" s="605"/>
      <c r="AS32" s="423"/>
      <c r="AT32" s="423"/>
      <c r="AU32" s="423"/>
      <c r="AV32" s="423"/>
      <c r="AW32" s="423"/>
      <c r="AX32" s="423"/>
      <c r="AY32" s="423"/>
      <c r="AZ32" s="423"/>
      <c r="BA32" s="423"/>
      <c r="BB32" s="423"/>
      <c r="BC32" s="423"/>
      <c r="BD32" s="423"/>
      <c r="BE32" s="423"/>
      <c r="BF32" s="423"/>
      <c r="BG32" s="423"/>
      <c r="BH32" s="423"/>
      <c r="BI32" s="423"/>
      <c r="BJ32" s="423"/>
      <c r="BK32" s="423"/>
      <c r="BL32" s="423"/>
      <c r="BM32" s="423"/>
      <c r="BN32" s="423"/>
      <c r="BO32" s="423"/>
      <c r="BP32" s="423"/>
      <c r="BQ32" s="423"/>
      <c r="BR32" s="423"/>
      <c r="BS32" s="423"/>
      <c r="BT32" s="423"/>
      <c r="BU32" s="423"/>
      <c r="BV32" s="423"/>
      <c r="BW32" s="423"/>
    </row>
    <row r="33" spans="1:75" ht="67.5" x14ac:dyDescent="0.25">
      <c r="A33" s="48" t="s">
        <v>306</v>
      </c>
      <c r="B33" s="147" t="s">
        <v>300</v>
      </c>
      <c r="C33" s="359" t="s">
        <v>312</v>
      </c>
      <c r="D33" s="479"/>
      <c r="E33" s="59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c r="AM33" s="605"/>
      <c r="AN33" s="605"/>
      <c r="AO33" s="605"/>
      <c r="AP33" s="605"/>
      <c r="AQ33" s="605"/>
      <c r="AR33" s="605"/>
      <c r="AS33" s="423"/>
      <c r="AT33" s="423"/>
      <c r="AU33" s="423"/>
      <c r="AV33" s="423"/>
      <c r="AW33" s="423"/>
      <c r="AX33" s="423"/>
      <c r="AY33" s="423"/>
      <c r="AZ33" s="423"/>
      <c r="BA33" s="423"/>
      <c r="BB33" s="423"/>
      <c r="BC33" s="423"/>
      <c r="BD33" s="423"/>
      <c r="BE33" s="423"/>
      <c r="BF33" s="423"/>
      <c r="BG33" s="423"/>
      <c r="BH33" s="423"/>
      <c r="BI33" s="423"/>
      <c r="BJ33" s="423"/>
      <c r="BK33" s="423"/>
      <c r="BL33" s="423"/>
      <c r="BM33" s="423"/>
      <c r="BN33" s="423"/>
      <c r="BO33" s="423"/>
      <c r="BP33" s="423"/>
      <c r="BQ33" s="423"/>
      <c r="BR33" s="423"/>
      <c r="BS33" s="423"/>
      <c r="BT33" s="423"/>
      <c r="BU33" s="423"/>
      <c r="BV33" s="423"/>
      <c r="BW33" s="423"/>
    </row>
    <row r="34" spans="1:75" ht="3" customHeight="1" x14ac:dyDescent="0.25">
      <c r="A34" s="206"/>
      <c r="B34" s="207"/>
      <c r="C34" s="207"/>
      <c r="D34" s="207"/>
      <c r="E34" s="406"/>
      <c r="F34" s="407"/>
      <c r="G34" s="407"/>
      <c r="H34" s="407"/>
      <c r="I34" s="407"/>
      <c r="J34" s="407"/>
      <c r="K34" s="407"/>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7"/>
      <c r="AL34" s="407"/>
      <c r="AM34" s="407"/>
      <c r="AN34" s="407"/>
      <c r="AO34" s="407"/>
      <c r="AP34" s="407"/>
      <c r="AQ34" s="407"/>
      <c r="AR34" s="407"/>
      <c r="AS34" s="407"/>
      <c r="AT34" s="407"/>
      <c r="AU34" s="407"/>
      <c r="AV34" s="407"/>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row>
    <row r="35" spans="1:75" ht="78.75" x14ac:dyDescent="0.25">
      <c r="A35" s="49" t="s">
        <v>24</v>
      </c>
      <c r="B35" s="147" t="s">
        <v>23</v>
      </c>
      <c r="C35" s="365" t="s">
        <v>357</v>
      </c>
      <c r="D35" s="365" t="s">
        <v>216</v>
      </c>
      <c r="E35" s="395">
        <f t="shared" ref="E35:E41" si="1">SUM(F35:BW35)</f>
        <v>0</v>
      </c>
      <c r="F35" s="408"/>
      <c r="G35" s="408"/>
      <c r="H35" s="408"/>
      <c r="I35" s="408"/>
      <c r="J35" s="408"/>
      <c r="K35" s="408"/>
      <c r="L35" s="408"/>
      <c r="M35" s="408"/>
      <c r="N35" s="408"/>
      <c r="O35" s="408"/>
      <c r="P35" s="408"/>
      <c r="Q35" s="408"/>
      <c r="R35" s="408"/>
      <c r="S35" s="408"/>
      <c r="T35" s="408"/>
      <c r="U35" s="408"/>
      <c r="V35" s="408"/>
      <c r="W35" s="408"/>
      <c r="X35" s="408"/>
      <c r="Y35" s="408"/>
      <c r="Z35" s="408"/>
      <c r="AA35" s="408"/>
      <c r="AB35" s="408"/>
      <c r="AC35" s="408"/>
      <c r="AD35" s="408"/>
      <c r="AE35" s="408"/>
      <c r="AF35" s="408"/>
      <c r="AG35" s="408"/>
      <c r="AH35" s="408"/>
      <c r="AI35" s="408"/>
      <c r="AJ35" s="408"/>
      <c r="AK35" s="408"/>
      <c r="AL35" s="408"/>
      <c r="AM35" s="408"/>
      <c r="AN35" s="408"/>
      <c r="AO35" s="408"/>
      <c r="AP35" s="408"/>
      <c r="AQ35" s="408"/>
      <c r="AR35" s="408"/>
      <c r="AS35" s="424"/>
      <c r="AT35" s="424"/>
      <c r="AU35" s="424"/>
      <c r="AV35" s="424"/>
      <c r="AW35" s="424"/>
      <c r="AX35" s="424"/>
      <c r="AY35" s="424"/>
      <c r="AZ35" s="424"/>
      <c r="BA35" s="424"/>
      <c r="BB35" s="424"/>
      <c r="BC35" s="424"/>
      <c r="BD35" s="424"/>
      <c r="BE35" s="424"/>
      <c r="BF35" s="424"/>
      <c r="BG35" s="424"/>
      <c r="BH35" s="424"/>
      <c r="BI35" s="424"/>
      <c r="BJ35" s="424"/>
      <c r="BK35" s="424"/>
      <c r="BL35" s="424"/>
      <c r="BM35" s="424"/>
      <c r="BN35" s="424"/>
      <c r="BO35" s="424"/>
      <c r="BP35" s="424"/>
      <c r="BQ35" s="424"/>
      <c r="BR35" s="424"/>
      <c r="BS35" s="424"/>
      <c r="BT35" s="424"/>
      <c r="BU35" s="424"/>
      <c r="BV35" s="424"/>
      <c r="BW35" s="424"/>
    </row>
    <row r="36" spans="1:75" x14ac:dyDescent="0.25">
      <c r="A36" s="48" t="s">
        <v>25</v>
      </c>
      <c r="B36" s="147" t="s">
        <v>23</v>
      </c>
      <c r="C36" s="141" t="s">
        <v>26</v>
      </c>
      <c r="D36" s="363" t="s">
        <v>215</v>
      </c>
      <c r="E36" s="395">
        <f t="shared" si="1"/>
        <v>0</v>
      </c>
      <c r="F36" s="409"/>
      <c r="G36" s="409"/>
      <c r="H36" s="409"/>
      <c r="I36" s="409"/>
      <c r="J36" s="409"/>
      <c r="K36" s="409"/>
      <c r="L36" s="409"/>
      <c r="M36" s="409"/>
      <c r="N36" s="409"/>
      <c r="O36" s="409"/>
      <c r="P36" s="409"/>
      <c r="Q36" s="409"/>
      <c r="R36" s="409"/>
      <c r="S36" s="409"/>
      <c r="T36" s="409"/>
      <c r="U36" s="409"/>
      <c r="V36" s="409"/>
      <c r="W36" s="409"/>
      <c r="X36" s="409"/>
      <c r="Y36" s="409"/>
      <c r="Z36" s="409"/>
      <c r="AA36" s="409"/>
      <c r="AB36" s="409"/>
      <c r="AC36" s="409"/>
      <c r="AD36" s="409"/>
      <c r="AE36" s="409"/>
      <c r="AF36" s="409"/>
      <c r="AG36" s="409"/>
      <c r="AH36" s="409"/>
      <c r="AI36" s="409"/>
      <c r="AJ36" s="409"/>
      <c r="AK36" s="409"/>
      <c r="AL36" s="409"/>
      <c r="AM36" s="409"/>
      <c r="AN36" s="409"/>
      <c r="AO36" s="409"/>
      <c r="AP36" s="409"/>
      <c r="AQ36" s="409"/>
      <c r="AR36" s="409"/>
      <c r="AS36" s="430"/>
      <c r="AT36" s="430"/>
      <c r="AU36" s="430"/>
      <c r="AV36" s="430"/>
      <c r="AW36" s="430"/>
      <c r="AX36" s="430"/>
      <c r="AY36" s="430"/>
      <c r="AZ36" s="430"/>
      <c r="BA36" s="430"/>
      <c r="BB36" s="430"/>
      <c r="BC36" s="430"/>
      <c r="BD36" s="430"/>
      <c r="BE36" s="430"/>
      <c r="BF36" s="430"/>
      <c r="BG36" s="430"/>
      <c r="BH36" s="430"/>
      <c r="BI36" s="430"/>
      <c r="BJ36" s="430"/>
      <c r="BK36" s="430"/>
      <c r="BL36" s="430"/>
      <c r="BM36" s="430"/>
      <c r="BN36" s="430"/>
      <c r="BO36" s="430"/>
      <c r="BP36" s="430"/>
      <c r="BQ36" s="430"/>
      <c r="BR36" s="430"/>
      <c r="BS36" s="430"/>
      <c r="BT36" s="430"/>
      <c r="BU36" s="430"/>
      <c r="BV36" s="430"/>
      <c r="BW36" s="430"/>
    </row>
    <row r="37" spans="1:75" ht="56.25" x14ac:dyDescent="0.25">
      <c r="A37" s="48" t="s">
        <v>27</v>
      </c>
      <c r="B37" s="147" t="s">
        <v>23</v>
      </c>
      <c r="C37" s="141" t="s">
        <v>28</v>
      </c>
      <c r="D37" s="370" t="s">
        <v>360</v>
      </c>
      <c r="E37" s="395">
        <f t="shared" si="1"/>
        <v>0</v>
      </c>
      <c r="F37" s="402"/>
      <c r="G37" s="402"/>
      <c r="H37" s="402"/>
      <c r="I37" s="402"/>
      <c r="J37" s="402"/>
      <c r="K37" s="402"/>
      <c r="L37" s="402"/>
      <c r="M37" s="402"/>
      <c r="N37" s="402"/>
      <c r="O37" s="402"/>
      <c r="P37" s="402"/>
      <c r="Q37" s="402"/>
      <c r="R37" s="402"/>
      <c r="S37" s="402"/>
      <c r="T37" s="402"/>
      <c r="U37" s="402"/>
      <c r="V37" s="402"/>
      <c r="W37" s="402"/>
      <c r="X37" s="402"/>
      <c r="Y37" s="402"/>
      <c r="Z37" s="402"/>
      <c r="AA37" s="402"/>
      <c r="AB37" s="402"/>
      <c r="AC37" s="402"/>
      <c r="AD37" s="402"/>
      <c r="AE37" s="402"/>
      <c r="AF37" s="402"/>
      <c r="AG37" s="402"/>
      <c r="AH37" s="402"/>
      <c r="AI37" s="402"/>
      <c r="AJ37" s="402"/>
      <c r="AK37" s="402"/>
      <c r="AL37" s="402"/>
      <c r="AM37" s="402"/>
      <c r="AN37" s="402"/>
      <c r="AO37" s="402"/>
      <c r="AP37" s="402"/>
      <c r="AQ37" s="402"/>
      <c r="AR37" s="402"/>
      <c r="AS37" s="402"/>
      <c r="AT37" s="402"/>
      <c r="AU37" s="402"/>
      <c r="AV37" s="402"/>
      <c r="AW37" s="402"/>
      <c r="AX37" s="402"/>
      <c r="AY37" s="402"/>
      <c r="AZ37" s="402"/>
      <c r="BA37" s="402"/>
      <c r="BB37" s="402"/>
      <c r="BC37" s="402"/>
      <c r="BD37" s="402"/>
      <c r="BE37" s="402"/>
      <c r="BF37" s="402"/>
      <c r="BG37" s="402"/>
      <c r="BH37" s="402"/>
      <c r="BI37" s="402"/>
      <c r="BJ37" s="402"/>
      <c r="BK37" s="402"/>
      <c r="BL37" s="402"/>
      <c r="BM37" s="402"/>
      <c r="BN37" s="402"/>
      <c r="BO37" s="402"/>
      <c r="BP37" s="402"/>
      <c r="BQ37" s="402"/>
      <c r="BR37" s="402"/>
      <c r="BS37" s="402"/>
      <c r="BT37" s="402"/>
      <c r="BU37" s="402"/>
      <c r="BV37" s="402"/>
      <c r="BW37" s="402"/>
    </row>
    <row r="38" spans="1:75" ht="22.5" x14ac:dyDescent="0.25">
      <c r="A38" s="48" t="s">
        <v>29</v>
      </c>
      <c r="B38" s="147" t="s">
        <v>23</v>
      </c>
      <c r="C38" s="370" t="s">
        <v>278</v>
      </c>
      <c r="D38" s="371" t="s">
        <v>361</v>
      </c>
      <c r="E38" s="395">
        <f t="shared" si="1"/>
        <v>0</v>
      </c>
      <c r="F38" s="410"/>
      <c r="G38" s="410"/>
      <c r="H38" s="410"/>
      <c r="I38" s="410"/>
      <c r="J38" s="410"/>
      <c r="K38" s="410"/>
      <c r="L38" s="410"/>
      <c r="M38" s="410"/>
      <c r="N38" s="410"/>
      <c r="O38" s="410"/>
      <c r="P38" s="410"/>
      <c r="Q38" s="410"/>
      <c r="R38" s="410"/>
      <c r="S38" s="410"/>
      <c r="T38" s="410"/>
      <c r="U38" s="410"/>
      <c r="V38" s="410"/>
      <c r="W38" s="410"/>
      <c r="X38" s="410"/>
      <c r="Y38" s="410"/>
      <c r="Z38" s="410"/>
      <c r="AA38" s="410"/>
      <c r="AB38" s="410"/>
      <c r="AC38" s="410"/>
      <c r="AD38" s="410"/>
      <c r="AE38" s="410"/>
      <c r="AF38" s="410"/>
      <c r="AG38" s="410"/>
      <c r="AH38" s="410"/>
      <c r="AI38" s="410"/>
      <c r="AJ38" s="410"/>
      <c r="AK38" s="410"/>
      <c r="AL38" s="410"/>
      <c r="AM38" s="410"/>
      <c r="AN38" s="410"/>
      <c r="AO38" s="410"/>
      <c r="AP38" s="410"/>
      <c r="AQ38" s="410"/>
      <c r="AR38" s="410"/>
      <c r="AS38" s="431"/>
      <c r="AT38" s="431"/>
      <c r="AU38" s="431"/>
      <c r="AV38" s="431"/>
      <c r="AW38" s="431"/>
      <c r="AX38" s="431"/>
      <c r="AY38" s="431"/>
      <c r="AZ38" s="431"/>
      <c r="BA38" s="431"/>
      <c r="BB38" s="431"/>
      <c r="BC38" s="431"/>
      <c r="BD38" s="431"/>
      <c r="BE38" s="431"/>
      <c r="BF38" s="431"/>
      <c r="BG38" s="431"/>
      <c r="BH38" s="431"/>
      <c r="BI38" s="431"/>
      <c r="BJ38" s="431"/>
      <c r="BK38" s="431"/>
      <c r="BL38" s="431"/>
      <c r="BM38" s="431"/>
      <c r="BN38" s="431"/>
      <c r="BO38" s="431"/>
      <c r="BP38" s="431"/>
      <c r="BQ38" s="431"/>
      <c r="BR38" s="431"/>
      <c r="BS38" s="431"/>
      <c r="BT38" s="431"/>
      <c r="BU38" s="431"/>
      <c r="BV38" s="431"/>
      <c r="BW38" s="431"/>
    </row>
    <row r="39" spans="1:75" ht="33.75" x14ac:dyDescent="0.25">
      <c r="A39" s="48" t="s">
        <v>30</v>
      </c>
      <c r="B39" s="147" t="s">
        <v>23</v>
      </c>
      <c r="C39" s="370" t="s">
        <v>362</v>
      </c>
      <c r="D39" s="59" t="s">
        <v>274</v>
      </c>
      <c r="E39" s="395">
        <f t="shared" si="1"/>
        <v>0</v>
      </c>
      <c r="F39" s="411"/>
      <c r="G39" s="411"/>
      <c r="H39" s="411"/>
      <c r="I39" s="411"/>
      <c r="J39" s="411"/>
      <c r="K39" s="411"/>
      <c r="L39" s="411"/>
      <c r="M39" s="411"/>
      <c r="N39" s="411"/>
      <c r="O39" s="411"/>
      <c r="P39" s="411"/>
      <c r="Q39" s="411"/>
      <c r="R39" s="411"/>
      <c r="S39" s="411"/>
      <c r="T39" s="411"/>
      <c r="U39" s="411"/>
      <c r="V39" s="411"/>
      <c r="W39" s="411"/>
      <c r="X39" s="411"/>
      <c r="Y39" s="411"/>
      <c r="Z39" s="411"/>
      <c r="AA39" s="411"/>
      <c r="AB39" s="411"/>
      <c r="AC39" s="411"/>
      <c r="AD39" s="411"/>
      <c r="AE39" s="411"/>
      <c r="AF39" s="411"/>
      <c r="AG39" s="411"/>
      <c r="AH39" s="411"/>
      <c r="AI39" s="411"/>
      <c r="AJ39" s="411"/>
      <c r="AK39" s="411"/>
      <c r="AL39" s="411"/>
      <c r="AM39" s="411"/>
      <c r="AN39" s="411"/>
      <c r="AO39" s="411"/>
      <c r="AP39" s="411"/>
      <c r="AQ39" s="411"/>
      <c r="AR39" s="411"/>
      <c r="AS39" s="411"/>
      <c r="AT39" s="411"/>
      <c r="AU39" s="411"/>
      <c r="AV39" s="411"/>
      <c r="AW39" s="411"/>
      <c r="AX39" s="411"/>
      <c r="AY39" s="411"/>
      <c r="AZ39" s="411"/>
      <c r="BA39" s="411"/>
      <c r="BB39" s="411"/>
      <c r="BC39" s="411"/>
      <c r="BD39" s="411"/>
      <c r="BE39" s="411"/>
      <c r="BF39" s="411"/>
      <c r="BG39" s="411"/>
      <c r="BH39" s="411"/>
      <c r="BI39" s="411"/>
      <c r="BJ39" s="411"/>
      <c r="BK39" s="411"/>
      <c r="BL39" s="411"/>
      <c r="BM39" s="411"/>
      <c r="BN39" s="411"/>
      <c r="BO39" s="411"/>
      <c r="BP39" s="411"/>
      <c r="BQ39" s="411"/>
      <c r="BR39" s="411"/>
      <c r="BS39" s="411"/>
      <c r="BT39" s="411"/>
      <c r="BU39" s="411"/>
      <c r="BV39" s="411"/>
      <c r="BW39" s="411"/>
    </row>
    <row r="40" spans="1:75" ht="22.5" x14ac:dyDescent="0.25">
      <c r="A40" s="48" t="s">
        <v>31</v>
      </c>
      <c r="B40" s="147" t="s">
        <v>23</v>
      </c>
      <c r="C40" s="141" t="s">
        <v>32</v>
      </c>
      <c r="D40" s="370" t="s">
        <v>214</v>
      </c>
      <c r="E40" s="395">
        <f t="shared" si="1"/>
        <v>0</v>
      </c>
      <c r="F40" s="402"/>
      <c r="G40" s="402"/>
      <c r="H40" s="402"/>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02"/>
      <c r="BI40" s="402"/>
      <c r="BJ40" s="402"/>
      <c r="BK40" s="402"/>
      <c r="BL40" s="402"/>
      <c r="BM40" s="402"/>
      <c r="BN40" s="402"/>
      <c r="BO40" s="402"/>
      <c r="BP40" s="402"/>
      <c r="BQ40" s="402"/>
      <c r="BR40" s="402"/>
      <c r="BS40" s="402"/>
      <c r="BT40" s="402"/>
      <c r="BU40" s="402"/>
      <c r="BV40" s="402"/>
      <c r="BW40" s="402"/>
    </row>
    <row r="41" spans="1:75" x14ac:dyDescent="0.25">
      <c r="A41" s="48" t="s">
        <v>33</v>
      </c>
      <c r="B41" s="147" t="s">
        <v>23</v>
      </c>
      <c r="C41" s="141" t="s">
        <v>34</v>
      </c>
      <c r="D41" s="370" t="s">
        <v>193</v>
      </c>
      <c r="E41" s="395">
        <f t="shared" si="1"/>
        <v>0</v>
      </c>
      <c r="F41" s="402"/>
      <c r="G41" s="402"/>
      <c r="H41" s="402"/>
      <c r="I41" s="402"/>
      <c r="J41" s="402"/>
      <c r="K41" s="402"/>
      <c r="L41" s="402"/>
      <c r="M41" s="402"/>
      <c r="N41" s="402"/>
      <c r="O41" s="402"/>
      <c r="P41" s="402"/>
      <c r="Q41" s="402"/>
      <c r="R41" s="402"/>
      <c r="S41" s="402"/>
      <c r="T41" s="402"/>
      <c r="U41" s="402"/>
      <c r="V41" s="402"/>
      <c r="W41" s="402"/>
      <c r="X41" s="402"/>
      <c r="Y41" s="402"/>
      <c r="Z41" s="402"/>
      <c r="AA41" s="402"/>
      <c r="AB41" s="402"/>
      <c r="AC41" s="402"/>
      <c r="AD41" s="402"/>
      <c r="AE41" s="402"/>
      <c r="AF41" s="402"/>
      <c r="AG41" s="402"/>
      <c r="AH41" s="402"/>
      <c r="AI41" s="402"/>
      <c r="AJ41" s="402"/>
      <c r="AK41" s="402"/>
      <c r="AL41" s="402"/>
      <c r="AM41" s="402"/>
      <c r="AN41" s="402"/>
      <c r="AO41" s="402"/>
      <c r="AP41" s="402"/>
      <c r="AQ41" s="402"/>
      <c r="AR41" s="402"/>
      <c r="AS41" s="402"/>
      <c r="AT41" s="402"/>
      <c r="AU41" s="402"/>
      <c r="AV41" s="402"/>
      <c r="AW41" s="402"/>
      <c r="AX41" s="402"/>
      <c r="AY41" s="402"/>
      <c r="AZ41" s="402"/>
      <c r="BA41" s="402"/>
      <c r="BB41" s="402"/>
      <c r="BC41" s="402"/>
      <c r="BD41" s="402"/>
      <c r="BE41" s="402"/>
      <c r="BF41" s="402"/>
      <c r="BG41" s="402"/>
      <c r="BH41" s="402"/>
      <c r="BI41" s="402"/>
      <c r="BJ41" s="402"/>
      <c r="BK41" s="402"/>
      <c r="BL41" s="402"/>
      <c r="BM41" s="402"/>
      <c r="BN41" s="402"/>
      <c r="BO41" s="402"/>
      <c r="BP41" s="402"/>
      <c r="BQ41" s="402"/>
      <c r="BR41" s="402"/>
      <c r="BS41" s="402"/>
      <c r="BT41" s="402"/>
      <c r="BU41" s="402"/>
      <c r="BV41" s="402"/>
      <c r="BW41" s="402"/>
    </row>
    <row r="42" spans="1:75" ht="22.5" customHeight="1" x14ac:dyDescent="0.25">
      <c r="A42" s="48" t="s">
        <v>35</v>
      </c>
      <c r="B42" s="147" t="s">
        <v>23</v>
      </c>
      <c r="C42" s="141" t="s">
        <v>36</v>
      </c>
      <c r="D42" s="536" t="s">
        <v>422</v>
      </c>
      <c r="E42" s="590">
        <v>0</v>
      </c>
      <c r="F42" s="601"/>
      <c r="G42" s="601"/>
      <c r="H42" s="601"/>
      <c r="I42" s="601"/>
      <c r="J42" s="601"/>
      <c r="K42" s="601"/>
      <c r="L42" s="601"/>
      <c r="M42" s="601"/>
      <c r="N42" s="601"/>
      <c r="O42" s="601"/>
      <c r="P42" s="601"/>
      <c r="Q42" s="601"/>
      <c r="R42" s="601"/>
      <c r="S42" s="601"/>
      <c r="T42" s="601"/>
      <c r="U42" s="601"/>
      <c r="V42" s="601"/>
      <c r="W42" s="601"/>
      <c r="X42" s="601"/>
      <c r="Y42" s="601"/>
      <c r="Z42" s="601"/>
      <c r="AA42" s="601"/>
      <c r="AB42" s="601"/>
      <c r="AC42" s="601"/>
      <c r="AD42" s="601"/>
      <c r="AE42" s="601"/>
      <c r="AF42" s="601"/>
      <c r="AG42" s="601"/>
      <c r="AH42" s="601"/>
      <c r="AI42" s="601"/>
      <c r="AJ42" s="601"/>
      <c r="AK42" s="601"/>
      <c r="AL42" s="601"/>
      <c r="AM42" s="601"/>
      <c r="AN42" s="601"/>
      <c r="AO42" s="601"/>
      <c r="AP42" s="601"/>
      <c r="AQ42" s="601"/>
      <c r="AR42" s="601"/>
      <c r="AS42" s="433"/>
      <c r="AT42" s="433"/>
      <c r="AU42" s="433"/>
      <c r="AV42" s="433"/>
      <c r="AW42" s="433"/>
      <c r="AX42" s="433"/>
      <c r="AY42" s="433"/>
      <c r="AZ42" s="433"/>
      <c r="BA42" s="433"/>
      <c r="BB42" s="433"/>
      <c r="BC42" s="433"/>
      <c r="BD42" s="433"/>
      <c r="BE42" s="433"/>
      <c r="BF42" s="433"/>
      <c r="BG42" s="433"/>
      <c r="BH42" s="433"/>
      <c r="BI42" s="433"/>
      <c r="BJ42" s="433"/>
      <c r="BK42" s="433"/>
      <c r="BL42" s="433"/>
      <c r="BM42" s="433"/>
      <c r="BN42" s="433"/>
      <c r="BO42" s="433"/>
      <c r="BP42" s="433"/>
      <c r="BQ42" s="433"/>
      <c r="BR42" s="433"/>
      <c r="BS42" s="433"/>
      <c r="BT42" s="433"/>
      <c r="BU42" s="433"/>
      <c r="BV42" s="433"/>
      <c r="BW42" s="433"/>
    </row>
    <row r="43" spans="1:75" ht="33.75" x14ac:dyDescent="0.25">
      <c r="A43" s="40" t="s">
        <v>37</v>
      </c>
      <c r="B43" s="147" t="s">
        <v>23</v>
      </c>
      <c r="C43" s="147" t="s">
        <v>204</v>
      </c>
      <c r="D43" s="544"/>
      <c r="E43" s="596"/>
      <c r="F43" s="610"/>
      <c r="G43" s="610"/>
      <c r="H43" s="610"/>
      <c r="I43" s="610"/>
      <c r="J43" s="610"/>
      <c r="K43" s="610"/>
      <c r="L43" s="610"/>
      <c r="M43" s="610"/>
      <c r="N43" s="610"/>
      <c r="O43" s="610"/>
      <c r="P43" s="610"/>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432"/>
      <c r="AT43" s="432"/>
      <c r="AU43" s="432"/>
      <c r="AV43" s="432"/>
      <c r="AW43" s="432"/>
      <c r="AX43" s="432"/>
      <c r="AY43" s="432"/>
      <c r="AZ43" s="432"/>
      <c r="BA43" s="432"/>
      <c r="BB43" s="432"/>
      <c r="BC43" s="432"/>
      <c r="BD43" s="432"/>
      <c r="BE43" s="432"/>
      <c r="BF43" s="432"/>
      <c r="BG43" s="432"/>
      <c r="BH43" s="432"/>
      <c r="BI43" s="432"/>
      <c r="BJ43" s="432"/>
      <c r="BK43" s="432"/>
      <c r="BL43" s="432"/>
      <c r="BM43" s="432"/>
      <c r="BN43" s="432"/>
      <c r="BO43" s="432"/>
      <c r="BP43" s="432"/>
      <c r="BQ43" s="432"/>
      <c r="BR43" s="432"/>
      <c r="BS43" s="432"/>
      <c r="BT43" s="432"/>
      <c r="BU43" s="432"/>
      <c r="BV43" s="432"/>
      <c r="BW43" s="432"/>
    </row>
    <row r="44" spans="1:75" ht="3" customHeight="1" x14ac:dyDescent="0.25">
      <c r="A44" s="206"/>
      <c r="B44" s="207"/>
      <c r="C44" s="207"/>
      <c r="D44" s="207"/>
      <c r="E44" s="406"/>
      <c r="F44" s="407"/>
      <c r="G44" s="407"/>
      <c r="H44" s="407"/>
      <c r="I44" s="407"/>
      <c r="J44" s="407"/>
      <c r="K44" s="407"/>
      <c r="L44" s="407"/>
      <c r="M44" s="407"/>
      <c r="N44" s="407"/>
      <c r="O44" s="407"/>
      <c r="P44" s="407"/>
      <c r="Q44" s="407"/>
      <c r="R44" s="407"/>
      <c r="S44" s="407"/>
      <c r="T44" s="407"/>
      <c r="U44" s="407"/>
      <c r="V44" s="407"/>
      <c r="W44" s="407"/>
      <c r="X44" s="407"/>
      <c r="Y44" s="407"/>
      <c r="Z44" s="407"/>
      <c r="AA44" s="407"/>
      <c r="AB44" s="407"/>
      <c r="AC44" s="407"/>
      <c r="AD44" s="407"/>
      <c r="AE44" s="407"/>
      <c r="AF44" s="407"/>
      <c r="AG44" s="407"/>
      <c r="AH44" s="407"/>
      <c r="AI44" s="407"/>
      <c r="AJ44" s="407"/>
      <c r="AK44" s="407"/>
      <c r="AL44" s="407"/>
      <c r="AM44" s="407"/>
      <c r="AN44" s="407"/>
      <c r="AO44" s="407"/>
      <c r="AP44" s="407"/>
      <c r="AQ44" s="407"/>
      <c r="AR44" s="407"/>
      <c r="AS44" s="407"/>
      <c r="AT44" s="407"/>
      <c r="AU44" s="407"/>
      <c r="AV44" s="407"/>
      <c r="AW44" s="407"/>
      <c r="AX44" s="407"/>
      <c r="AY44" s="407"/>
      <c r="AZ44" s="407"/>
      <c r="BA44" s="407"/>
      <c r="BB44" s="407"/>
      <c r="BC44" s="407"/>
      <c r="BD44" s="407"/>
      <c r="BE44" s="407"/>
      <c r="BF44" s="407"/>
      <c r="BG44" s="407"/>
      <c r="BH44" s="407"/>
      <c r="BI44" s="407"/>
      <c r="BJ44" s="407"/>
      <c r="BK44" s="407"/>
      <c r="BL44" s="407"/>
      <c r="BM44" s="407"/>
      <c r="BN44" s="407"/>
      <c r="BO44" s="407"/>
      <c r="BP44" s="407"/>
      <c r="BQ44" s="407"/>
      <c r="BR44" s="407"/>
      <c r="BS44" s="407"/>
      <c r="BT44" s="407"/>
      <c r="BU44" s="407"/>
      <c r="BV44" s="407"/>
      <c r="BW44" s="407"/>
    </row>
    <row r="45" spans="1:75" ht="33.75" x14ac:dyDescent="0.25">
      <c r="A45" s="62" t="s">
        <v>39</v>
      </c>
      <c r="B45" s="147" t="s">
        <v>38</v>
      </c>
      <c r="C45" s="63" t="s">
        <v>293</v>
      </c>
      <c r="D45" s="360" t="s">
        <v>227</v>
      </c>
      <c r="E45" s="395">
        <f>SUM(F45:BW45)</f>
        <v>0</v>
      </c>
      <c r="F45" s="412"/>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412"/>
      <c r="AM45" s="412"/>
      <c r="AN45" s="412"/>
      <c r="AO45" s="412"/>
      <c r="AP45" s="412"/>
      <c r="AQ45" s="412"/>
      <c r="AR45" s="412"/>
      <c r="AS45" s="426"/>
      <c r="AT45" s="426"/>
      <c r="AU45" s="426"/>
      <c r="AV45" s="426"/>
      <c r="AW45" s="426"/>
      <c r="AX45" s="426"/>
      <c r="AY45" s="426"/>
      <c r="AZ45" s="426"/>
      <c r="BA45" s="426"/>
      <c r="BB45" s="426"/>
      <c r="BC45" s="426"/>
      <c r="BD45" s="426"/>
      <c r="BE45" s="426"/>
      <c r="BF45" s="426"/>
      <c r="BG45" s="426"/>
      <c r="BH45" s="426"/>
      <c r="BI45" s="426"/>
      <c r="BJ45" s="426"/>
      <c r="BK45" s="426"/>
      <c r="BL45" s="426"/>
      <c r="BM45" s="426"/>
      <c r="BN45" s="426"/>
      <c r="BO45" s="426"/>
      <c r="BP45" s="426"/>
      <c r="BQ45" s="426"/>
      <c r="BR45" s="426"/>
      <c r="BS45" s="426"/>
      <c r="BT45" s="426"/>
      <c r="BU45" s="426"/>
      <c r="BV45" s="426"/>
      <c r="BW45" s="426"/>
    </row>
    <row r="46" spans="1:75" ht="22.5" x14ac:dyDescent="0.25">
      <c r="A46" s="35" t="s">
        <v>40</v>
      </c>
      <c r="B46" s="147" t="s">
        <v>38</v>
      </c>
      <c r="C46" s="363" t="s">
        <v>41</v>
      </c>
      <c r="D46" s="363" t="s">
        <v>225</v>
      </c>
      <c r="E46" s="395">
        <f>SUM(F46:BW46)</f>
        <v>0</v>
      </c>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30"/>
      <c r="AT46" s="430"/>
      <c r="AU46" s="430"/>
      <c r="AV46" s="430"/>
      <c r="AW46" s="430"/>
      <c r="AX46" s="430"/>
      <c r="AY46" s="430"/>
      <c r="AZ46" s="430"/>
      <c r="BA46" s="430"/>
      <c r="BB46" s="430"/>
      <c r="BC46" s="430"/>
      <c r="BD46" s="430"/>
      <c r="BE46" s="430"/>
      <c r="BF46" s="430"/>
      <c r="BG46" s="430"/>
      <c r="BH46" s="430"/>
      <c r="BI46" s="430"/>
      <c r="BJ46" s="430"/>
      <c r="BK46" s="430"/>
      <c r="BL46" s="430"/>
      <c r="BM46" s="430"/>
      <c r="BN46" s="430"/>
      <c r="BO46" s="430"/>
      <c r="BP46" s="430"/>
      <c r="BQ46" s="430"/>
      <c r="BR46" s="430"/>
      <c r="BS46" s="430"/>
      <c r="BT46" s="430"/>
      <c r="BU46" s="430"/>
      <c r="BV46" s="430"/>
      <c r="BW46" s="430"/>
    </row>
    <row r="47" spans="1:75" ht="3" customHeight="1" x14ac:dyDescent="0.25">
      <c r="A47" s="206"/>
      <c r="B47" s="207"/>
      <c r="C47" s="207"/>
      <c r="D47" s="207"/>
      <c r="E47" s="406"/>
      <c r="F47" s="407"/>
      <c r="G47" s="407"/>
      <c r="H47" s="407"/>
      <c r="I47" s="407"/>
      <c r="J47" s="407"/>
      <c r="K47" s="407"/>
      <c r="L47" s="407"/>
      <c r="M47" s="407"/>
      <c r="N47" s="407"/>
      <c r="O47" s="407"/>
      <c r="P47" s="407"/>
      <c r="Q47" s="407"/>
      <c r="R47" s="407"/>
      <c r="S47" s="407"/>
      <c r="T47" s="407"/>
      <c r="U47" s="407"/>
      <c r="V47" s="407"/>
      <c r="W47" s="407"/>
      <c r="X47" s="407"/>
      <c r="Y47" s="407"/>
      <c r="Z47" s="407"/>
      <c r="AA47" s="407"/>
      <c r="AB47" s="407"/>
      <c r="AC47" s="407"/>
      <c r="AD47" s="407"/>
      <c r="AE47" s="407"/>
      <c r="AF47" s="407"/>
      <c r="AG47" s="407"/>
      <c r="AH47" s="407"/>
      <c r="AI47" s="407"/>
      <c r="AJ47" s="407"/>
      <c r="AK47" s="407"/>
      <c r="AL47" s="407"/>
      <c r="AM47" s="407"/>
      <c r="AN47" s="407"/>
      <c r="AO47" s="407"/>
      <c r="AP47" s="407"/>
      <c r="AQ47" s="407"/>
      <c r="AR47" s="407"/>
      <c r="AS47" s="407"/>
      <c r="AT47" s="407"/>
      <c r="AU47" s="407"/>
      <c r="AV47" s="407"/>
      <c r="AW47" s="407"/>
      <c r="AX47" s="407"/>
      <c r="AY47" s="407"/>
      <c r="AZ47" s="407"/>
      <c r="BA47" s="407"/>
      <c r="BB47" s="407"/>
      <c r="BC47" s="407"/>
      <c r="BD47" s="407"/>
      <c r="BE47" s="407"/>
      <c r="BF47" s="407"/>
      <c r="BG47" s="407"/>
      <c r="BH47" s="407"/>
      <c r="BI47" s="407"/>
      <c r="BJ47" s="407"/>
      <c r="BK47" s="407"/>
      <c r="BL47" s="407"/>
      <c r="BM47" s="407"/>
      <c r="BN47" s="407"/>
      <c r="BO47" s="407"/>
      <c r="BP47" s="407"/>
      <c r="BQ47" s="407"/>
      <c r="BR47" s="407"/>
      <c r="BS47" s="407"/>
      <c r="BT47" s="407"/>
      <c r="BU47" s="407"/>
      <c r="BV47" s="407"/>
      <c r="BW47" s="407"/>
    </row>
    <row r="48" spans="1:75" ht="56.25" x14ac:dyDescent="0.25">
      <c r="A48" s="49" t="s">
        <v>43</v>
      </c>
      <c r="B48" s="147" t="s">
        <v>42</v>
      </c>
      <c r="C48" s="68" t="s">
        <v>44</v>
      </c>
      <c r="D48" s="362" t="s">
        <v>270</v>
      </c>
      <c r="E48" s="395">
        <f>SUM(F48:BW48)</f>
        <v>0</v>
      </c>
      <c r="F48" s="413"/>
      <c r="G48" s="413"/>
      <c r="H48" s="413"/>
      <c r="I48" s="413"/>
      <c r="J48" s="413"/>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23"/>
      <c r="AT48" s="423"/>
      <c r="AU48" s="423"/>
      <c r="AV48" s="423"/>
      <c r="AW48" s="423"/>
      <c r="AX48" s="423"/>
      <c r="AY48" s="423"/>
      <c r="AZ48" s="423"/>
      <c r="BA48" s="423"/>
      <c r="BB48" s="423"/>
      <c r="BC48" s="423"/>
      <c r="BD48" s="423"/>
      <c r="BE48" s="423"/>
      <c r="BF48" s="423"/>
      <c r="BG48" s="423"/>
      <c r="BH48" s="423"/>
      <c r="BI48" s="423"/>
      <c r="BJ48" s="423"/>
      <c r="BK48" s="423"/>
      <c r="BL48" s="423"/>
      <c r="BM48" s="423"/>
      <c r="BN48" s="423"/>
      <c r="BO48" s="423"/>
      <c r="BP48" s="423"/>
      <c r="BQ48" s="423"/>
      <c r="BR48" s="423"/>
      <c r="BS48" s="423"/>
      <c r="BT48" s="423"/>
      <c r="BU48" s="423"/>
      <c r="BV48" s="423"/>
      <c r="BW48" s="423"/>
    </row>
    <row r="49" spans="1:75" ht="409.5" x14ac:dyDescent="0.25">
      <c r="A49" s="48" t="s">
        <v>45</v>
      </c>
      <c r="B49" s="147" t="s">
        <v>42</v>
      </c>
      <c r="C49" s="141" t="s">
        <v>372</v>
      </c>
      <c r="D49" s="363" t="s">
        <v>427</v>
      </c>
      <c r="E49" s="395">
        <f>SUM(F49:BW49)</f>
        <v>0</v>
      </c>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30"/>
      <c r="AT49" s="430"/>
      <c r="AU49" s="430"/>
      <c r="AV49" s="430"/>
      <c r="AW49" s="430"/>
      <c r="AX49" s="430"/>
      <c r="AY49" s="430"/>
      <c r="AZ49" s="430"/>
      <c r="BA49" s="430"/>
      <c r="BB49" s="430"/>
      <c r="BC49" s="430"/>
      <c r="BD49" s="430"/>
      <c r="BE49" s="430"/>
      <c r="BF49" s="430"/>
      <c r="BG49" s="430"/>
      <c r="BH49" s="430"/>
      <c r="BI49" s="430"/>
      <c r="BJ49" s="430"/>
      <c r="BK49" s="430"/>
      <c r="BL49" s="430"/>
      <c r="BM49" s="430"/>
      <c r="BN49" s="430"/>
      <c r="BO49" s="430"/>
      <c r="BP49" s="430"/>
      <c r="BQ49" s="430"/>
      <c r="BR49" s="430"/>
      <c r="BS49" s="430"/>
      <c r="BT49" s="430"/>
      <c r="BU49" s="430"/>
      <c r="BV49" s="430"/>
      <c r="BW49" s="430"/>
    </row>
    <row r="50" spans="1:75" x14ac:dyDescent="0.25">
      <c r="A50" s="48" t="s">
        <v>46</v>
      </c>
      <c r="B50" s="147" t="s">
        <v>42</v>
      </c>
      <c r="C50" s="371" t="s">
        <v>47</v>
      </c>
      <c r="D50" s="363" t="s">
        <v>213</v>
      </c>
      <c r="E50" s="395">
        <f>SUM(F50:BW50)</f>
        <v>0</v>
      </c>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30"/>
      <c r="AT50" s="430"/>
      <c r="AU50" s="430"/>
      <c r="AV50" s="430"/>
      <c r="AW50" s="430"/>
      <c r="AX50" s="430"/>
      <c r="AY50" s="430"/>
      <c r="AZ50" s="430"/>
      <c r="BA50" s="430"/>
      <c r="BB50" s="430"/>
      <c r="BC50" s="430"/>
      <c r="BD50" s="430"/>
      <c r="BE50" s="430"/>
      <c r="BF50" s="430"/>
      <c r="BG50" s="430"/>
      <c r="BH50" s="430"/>
      <c r="BI50" s="430"/>
      <c r="BJ50" s="430"/>
      <c r="BK50" s="430"/>
      <c r="BL50" s="430"/>
      <c r="BM50" s="430"/>
      <c r="BN50" s="430"/>
      <c r="BO50" s="430"/>
      <c r="BP50" s="430"/>
      <c r="BQ50" s="430"/>
      <c r="BR50" s="430"/>
      <c r="BS50" s="430"/>
      <c r="BT50" s="430"/>
      <c r="BU50" s="430"/>
      <c r="BV50" s="430"/>
      <c r="BW50" s="430"/>
    </row>
    <row r="51" spans="1:75" ht="22.5" x14ac:dyDescent="0.25">
      <c r="A51" s="48" t="s">
        <v>48</v>
      </c>
      <c r="B51" s="147" t="s">
        <v>42</v>
      </c>
      <c r="C51" s="370" t="s">
        <v>49</v>
      </c>
      <c r="D51" s="363" t="s">
        <v>194</v>
      </c>
      <c r="E51" s="395">
        <f>SUM(F51:BW51)</f>
        <v>0</v>
      </c>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30"/>
      <c r="AT51" s="430"/>
      <c r="AU51" s="430"/>
      <c r="AV51" s="430"/>
      <c r="AW51" s="430"/>
      <c r="AX51" s="430"/>
      <c r="AY51" s="430"/>
      <c r="AZ51" s="430"/>
      <c r="BA51" s="430"/>
      <c r="BB51" s="430"/>
      <c r="BC51" s="430"/>
      <c r="BD51" s="430"/>
      <c r="BE51" s="430"/>
      <c r="BF51" s="430"/>
      <c r="BG51" s="430"/>
      <c r="BH51" s="430"/>
      <c r="BI51" s="430"/>
      <c r="BJ51" s="430"/>
      <c r="BK51" s="430"/>
      <c r="BL51" s="430"/>
      <c r="BM51" s="430"/>
      <c r="BN51" s="430"/>
      <c r="BO51" s="430"/>
      <c r="BP51" s="430"/>
      <c r="BQ51" s="430"/>
      <c r="BR51" s="430"/>
      <c r="BS51" s="430"/>
      <c r="BT51" s="430"/>
      <c r="BU51" s="430"/>
      <c r="BV51" s="430"/>
      <c r="BW51" s="430"/>
    </row>
    <row r="52" spans="1:75" ht="33.75" x14ac:dyDescent="0.25">
      <c r="A52" s="40" t="s">
        <v>50</v>
      </c>
      <c r="B52" s="147" t="s">
        <v>42</v>
      </c>
      <c r="C52" s="363" t="s">
        <v>465</v>
      </c>
      <c r="D52" s="359" t="s">
        <v>212</v>
      </c>
      <c r="E52" s="395">
        <f>SUM(F52:BW52)</f>
        <v>0</v>
      </c>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25"/>
      <c r="AT52" s="425"/>
      <c r="AU52" s="425"/>
      <c r="AV52" s="425"/>
      <c r="AW52" s="425"/>
      <c r="AX52" s="425"/>
      <c r="AY52" s="425"/>
      <c r="AZ52" s="425"/>
      <c r="BA52" s="425"/>
      <c r="BB52" s="425"/>
      <c r="BC52" s="425"/>
      <c r="BD52" s="425"/>
      <c r="BE52" s="425"/>
      <c r="BF52" s="425"/>
      <c r="BG52" s="425"/>
      <c r="BH52" s="425"/>
      <c r="BI52" s="425"/>
      <c r="BJ52" s="425"/>
      <c r="BK52" s="425"/>
      <c r="BL52" s="425"/>
      <c r="BM52" s="425"/>
      <c r="BN52" s="425"/>
      <c r="BO52" s="425"/>
      <c r="BP52" s="425"/>
      <c r="BQ52" s="425"/>
      <c r="BR52" s="425"/>
      <c r="BS52" s="425"/>
      <c r="BT52" s="425"/>
      <c r="BU52" s="425"/>
      <c r="BV52" s="425"/>
      <c r="BW52" s="425"/>
    </row>
    <row r="53" spans="1:75" ht="3" customHeight="1" x14ac:dyDescent="0.25">
      <c r="A53" s="206"/>
      <c r="B53" s="207"/>
      <c r="C53" s="207"/>
      <c r="D53" s="207"/>
      <c r="E53" s="406"/>
      <c r="F53" s="407"/>
      <c r="G53" s="407"/>
      <c r="H53" s="407"/>
      <c r="I53" s="407"/>
      <c r="J53" s="407"/>
      <c r="K53" s="407"/>
      <c r="L53" s="407"/>
      <c r="M53" s="407"/>
      <c r="N53" s="407"/>
      <c r="O53" s="407"/>
      <c r="P53" s="407"/>
      <c r="Q53" s="407"/>
      <c r="R53" s="407"/>
      <c r="S53" s="407"/>
      <c r="T53" s="407"/>
      <c r="U53" s="407"/>
      <c r="V53" s="407"/>
      <c r="W53" s="407"/>
      <c r="X53" s="407"/>
      <c r="Y53" s="407"/>
      <c r="Z53" s="407"/>
      <c r="AA53" s="407"/>
      <c r="AB53" s="407"/>
      <c r="AC53" s="407"/>
      <c r="AD53" s="407"/>
      <c r="AE53" s="407"/>
      <c r="AF53" s="407"/>
      <c r="AG53" s="407"/>
      <c r="AH53" s="407"/>
      <c r="AI53" s="407"/>
      <c r="AJ53" s="407"/>
      <c r="AK53" s="407"/>
      <c r="AL53" s="407"/>
      <c r="AM53" s="407"/>
      <c r="AN53" s="407"/>
      <c r="AO53" s="407"/>
      <c r="AP53" s="407"/>
      <c r="AQ53" s="407"/>
      <c r="AR53" s="407"/>
      <c r="AS53" s="407"/>
      <c r="AT53" s="407"/>
      <c r="AU53" s="407"/>
      <c r="AV53" s="407"/>
      <c r="AW53" s="407"/>
      <c r="AX53" s="407"/>
      <c r="AY53" s="407"/>
      <c r="AZ53" s="407"/>
      <c r="BA53" s="407"/>
      <c r="BB53" s="407"/>
      <c r="BC53" s="407"/>
      <c r="BD53" s="407"/>
      <c r="BE53" s="407"/>
      <c r="BF53" s="407"/>
      <c r="BG53" s="407"/>
      <c r="BH53" s="407"/>
      <c r="BI53" s="407"/>
      <c r="BJ53" s="407"/>
      <c r="BK53" s="407"/>
      <c r="BL53" s="407"/>
      <c r="BM53" s="407"/>
      <c r="BN53" s="407"/>
      <c r="BO53" s="407"/>
      <c r="BP53" s="407"/>
      <c r="BQ53" s="407"/>
      <c r="BR53" s="407"/>
      <c r="BS53" s="407"/>
      <c r="BT53" s="407"/>
      <c r="BU53" s="407"/>
      <c r="BV53" s="407"/>
      <c r="BW53" s="407"/>
    </row>
    <row r="54" spans="1:75" ht="33.75" customHeight="1" x14ac:dyDescent="0.25">
      <c r="A54" s="62" t="s">
        <v>51</v>
      </c>
      <c r="B54" s="130" t="s">
        <v>226</v>
      </c>
      <c r="C54" s="63" t="s">
        <v>205</v>
      </c>
      <c r="D54" s="493" t="s">
        <v>374</v>
      </c>
      <c r="E54" s="595">
        <f>SUM(F54:BW54)</f>
        <v>0</v>
      </c>
      <c r="F54" s="605"/>
      <c r="G54" s="605"/>
      <c r="H54" s="605"/>
      <c r="I54" s="605"/>
      <c r="J54" s="605"/>
      <c r="K54" s="605"/>
      <c r="L54" s="605"/>
      <c r="M54" s="605"/>
      <c r="N54" s="605"/>
      <c r="O54" s="605"/>
      <c r="P54" s="605"/>
      <c r="Q54" s="605"/>
      <c r="R54" s="605"/>
      <c r="S54" s="605"/>
      <c r="T54" s="605"/>
      <c r="U54" s="605"/>
      <c r="V54" s="605"/>
      <c r="W54" s="605"/>
      <c r="X54" s="605"/>
      <c r="Y54" s="605"/>
      <c r="Z54" s="605"/>
      <c r="AA54" s="605"/>
      <c r="AB54" s="605"/>
      <c r="AC54" s="605"/>
      <c r="AD54" s="605"/>
      <c r="AE54" s="605"/>
      <c r="AF54" s="605"/>
      <c r="AG54" s="605"/>
      <c r="AH54" s="605"/>
      <c r="AI54" s="605"/>
      <c r="AJ54" s="605"/>
      <c r="AK54" s="605"/>
      <c r="AL54" s="605"/>
      <c r="AM54" s="605"/>
      <c r="AN54" s="605"/>
      <c r="AO54" s="605"/>
      <c r="AP54" s="605"/>
      <c r="AQ54" s="605"/>
      <c r="AR54" s="605"/>
      <c r="AS54" s="423"/>
      <c r="AT54" s="423"/>
      <c r="AU54" s="423"/>
      <c r="AV54" s="423"/>
      <c r="AW54" s="423"/>
      <c r="AX54" s="423"/>
      <c r="AY54" s="423"/>
      <c r="AZ54" s="423"/>
      <c r="BA54" s="423"/>
      <c r="BB54" s="423"/>
      <c r="BC54" s="423"/>
      <c r="BD54" s="423"/>
      <c r="BE54" s="423"/>
      <c r="BF54" s="423"/>
      <c r="BG54" s="423"/>
      <c r="BH54" s="423"/>
      <c r="BI54" s="423"/>
      <c r="BJ54" s="423"/>
      <c r="BK54" s="423"/>
      <c r="BL54" s="423"/>
      <c r="BM54" s="423"/>
      <c r="BN54" s="423"/>
      <c r="BO54" s="423"/>
      <c r="BP54" s="423"/>
      <c r="BQ54" s="423"/>
      <c r="BR54" s="423"/>
      <c r="BS54" s="423"/>
      <c r="BT54" s="423"/>
      <c r="BU54" s="423"/>
      <c r="BV54" s="423"/>
      <c r="BW54" s="423"/>
    </row>
    <row r="55" spans="1:75" ht="22.5" x14ac:dyDescent="0.25">
      <c r="A55" s="45" t="s">
        <v>52</v>
      </c>
      <c r="B55" s="130" t="s">
        <v>226</v>
      </c>
      <c r="C55" s="141" t="s">
        <v>53</v>
      </c>
      <c r="D55" s="499"/>
      <c r="E55" s="595"/>
      <c r="F55" s="605"/>
      <c r="G55" s="605"/>
      <c r="H55" s="605"/>
      <c r="I55" s="605"/>
      <c r="J55" s="605"/>
      <c r="K55" s="605"/>
      <c r="L55" s="605"/>
      <c r="M55" s="605"/>
      <c r="N55" s="605"/>
      <c r="O55" s="605"/>
      <c r="P55" s="605"/>
      <c r="Q55" s="605"/>
      <c r="R55" s="605"/>
      <c r="S55" s="605"/>
      <c r="T55" s="605"/>
      <c r="U55" s="605"/>
      <c r="V55" s="605"/>
      <c r="W55" s="605"/>
      <c r="X55" s="605"/>
      <c r="Y55" s="605"/>
      <c r="Z55" s="605"/>
      <c r="AA55" s="605"/>
      <c r="AB55" s="605"/>
      <c r="AC55" s="605"/>
      <c r="AD55" s="605"/>
      <c r="AE55" s="605"/>
      <c r="AF55" s="605"/>
      <c r="AG55" s="605"/>
      <c r="AH55" s="605"/>
      <c r="AI55" s="605"/>
      <c r="AJ55" s="605"/>
      <c r="AK55" s="605"/>
      <c r="AL55" s="605"/>
      <c r="AM55" s="605"/>
      <c r="AN55" s="605"/>
      <c r="AO55" s="605"/>
      <c r="AP55" s="605"/>
      <c r="AQ55" s="605"/>
      <c r="AR55" s="605"/>
      <c r="AS55" s="423"/>
      <c r="AT55" s="423"/>
      <c r="AU55" s="423"/>
      <c r="AV55" s="423"/>
      <c r="AW55" s="423"/>
      <c r="AX55" s="423"/>
      <c r="AY55" s="423"/>
      <c r="AZ55" s="423"/>
      <c r="BA55" s="423"/>
      <c r="BB55" s="423"/>
      <c r="BC55" s="423"/>
      <c r="BD55" s="423"/>
      <c r="BE55" s="423"/>
      <c r="BF55" s="423"/>
      <c r="BG55" s="423"/>
      <c r="BH55" s="423"/>
      <c r="BI55" s="423"/>
      <c r="BJ55" s="423"/>
      <c r="BK55" s="423"/>
      <c r="BL55" s="423"/>
      <c r="BM55" s="423"/>
      <c r="BN55" s="423"/>
      <c r="BO55" s="423"/>
      <c r="BP55" s="423"/>
      <c r="BQ55" s="423"/>
      <c r="BR55" s="423"/>
      <c r="BS55" s="423"/>
      <c r="BT55" s="423"/>
      <c r="BU55" s="423"/>
      <c r="BV55" s="423"/>
      <c r="BW55" s="423"/>
    </row>
    <row r="56" spans="1:75" ht="22.5" x14ac:dyDescent="0.25">
      <c r="A56" s="45" t="s">
        <v>54</v>
      </c>
      <c r="B56" s="130" t="s">
        <v>226</v>
      </c>
      <c r="C56" s="141" t="s">
        <v>55</v>
      </c>
      <c r="D56" s="479"/>
      <c r="E56" s="597"/>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6"/>
      <c r="AI56" s="606"/>
      <c r="AJ56" s="606"/>
      <c r="AK56" s="606"/>
      <c r="AL56" s="606"/>
      <c r="AM56" s="606"/>
      <c r="AN56" s="606"/>
      <c r="AO56" s="606"/>
      <c r="AP56" s="606"/>
      <c r="AQ56" s="606"/>
      <c r="AR56" s="606"/>
      <c r="AS56" s="424"/>
      <c r="AT56" s="424"/>
      <c r="AU56" s="424"/>
      <c r="AV56" s="424"/>
      <c r="AW56" s="424"/>
      <c r="AX56" s="424"/>
      <c r="AY56" s="424"/>
      <c r="AZ56" s="424"/>
      <c r="BA56" s="424"/>
      <c r="BB56" s="424"/>
      <c r="BC56" s="424"/>
      <c r="BD56" s="424"/>
      <c r="BE56" s="424"/>
      <c r="BF56" s="424"/>
      <c r="BG56" s="424"/>
      <c r="BH56" s="424"/>
      <c r="BI56" s="424"/>
      <c r="BJ56" s="424"/>
      <c r="BK56" s="424"/>
      <c r="BL56" s="424"/>
      <c r="BM56" s="424"/>
      <c r="BN56" s="424"/>
      <c r="BO56" s="424"/>
      <c r="BP56" s="424"/>
      <c r="BQ56" s="424"/>
      <c r="BR56" s="424"/>
      <c r="BS56" s="424"/>
      <c r="BT56" s="424"/>
      <c r="BU56" s="424"/>
      <c r="BV56" s="424"/>
      <c r="BW56" s="424"/>
    </row>
    <row r="57" spans="1:75" ht="22.5" x14ac:dyDescent="0.25">
      <c r="A57" s="45" t="s">
        <v>56</v>
      </c>
      <c r="B57" s="130" t="s">
        <v>226</v>
      </c>
      <c r="C57" s="141" t="s">
        <v>206</v>
      </c>
      <c r="D57" s="370" t="s">
        <v>195</v>
      </c>
      <c r="E57" s="395">
        <f t="shared" ref="E57:E62" si="2">SUM(F57:BW57)</f>
        <v>0</v>
      </c>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402"/>
      <c r="AG57" s="402"/>
      <c r="AH57" s="402"/>
      <c r="AI57" s="402"/>
      <c r="AJ57" s="402"/>
      <c r="AK57" s="402"/>
      <c r="AL57" s="402"/>
      <c r="AM57" s="402"/>
      <c r="AN57" s="402"/>
      <c r="AO57" s="402"/>
      <c r="AP57" s="402"/>
      <c r="AQ57" s="402"/>
      <c r="AR57" s="402"/>
      <c r="AS57" s="402"/>
      <c r="AT57" s="402"/>
      <c r="AU57" s="402"/>
      <c r="AV57" s="402"/>
      <c r="AW57" s="402"/>
      <c r="AX57" s="402"/>
      <c r="AY57" s="402"/>
      <c r="AZ57" s="402"/>
      <c r="BA57" s="402"/>
      <c r="BB57" s="402"/>
      <c r="BC57" s="402"/>
      <c r="BD57" s="402"/>
      <c r="BE57" s="402"/>
      <c r="BF57" s="402"/>
      <c r="BG57" s="402"/>
      <c r="BH57" s="402"/>
      <c r="BI57" s="402"/>
      <c r="BJ57" s="402"/>
      <c r="BK57" s="402"/>
      <c r="BL57" s="402"/>
      <c r="BM57" s="402"/>
      <c r="BN57" s="402"/>
      <c r="BO57" s="402"/>
      <c r="BP57" s="402"/>
      <c r="BQ57" s="402"/>
      <c r="BR57" s="402"/>
      <c r="BS57" s="402"/>
      <c r="BT57" s="402"/>
      <c r="BU57" s="402"/>
      <c r="BV57" s="402"/>
      <c r="BW57" s="402"/>
    </row>
    <row r="58" spans="1:75" ht="33.75" x14ac:dyDescent="0.25">
      <c r="A58" s="45" t="s">
        <v>57</v>
      </c>
      <c r="B58" s="130" t="s">
        <v>226</v>
      </c>
      <c r="C58" s="370" t="s">
        <v>277</v>
      </c>
      <c r="D58" s="359" t="s">
        <v>269</v>
      </c>
      <c r="E58" s="395">
        <f t="shared" si="2"/>
        <v>0</v>
      </c>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25"/>
      <c r="AT58" s="425"/>
      <c r="AU58" s="425"/>
      <c r="AV58" s="425"/>
      <c r="AW58" s="425"/>
      <c r="AX58" s="425"/>
      <c r="AY58" s="425"/>
      <c r="AZ58" s="425"/>
      <c r="BA58" s="425"/>
      <c r="BB58" s="425"/>
      <c r="BC58" s="425"/>
      <c r="BD58" s="425"/>
      <c r="BE58" s="425"/>
      <c r="BF58" s="425"/>
      <c r="BG58" s="425"/>
      <c r="BH58" s="425"/>
      <c r="BI58" s="425"/>
      <c r="BJ58" s="425"/>
      <c r="BK58" s="425"/>
      <c r="BL58" s="425"/>
      <c r="BM58" s="425"/>
      <c r="BN58" s="425"/>
      <c r="BO58" s="425"/>
      <c r="BP58" s="425"/>
      <c r="BQ58" s="425"/>
      <c r="BR58" s="425"/>
      <c r="BS58" s="425"/>
      <c r="BT58" s="425"/>
      <c r="BU58" s="425"/>
      <c r="BV58" s="425"/>
      <c r="BW58" s="425"/>
    </row>
    <row r="59" spans="1:75" ht="45" x14ac:dyDescent="0.25">
      <c r="A59" s="45" t="s">
        <v>58</v>
      </c>
      <c r="B59" s="130" t="s">
        <v>226</v>
      </c>
      <c r="C59" s="141" t="s">
        <v>59</v>
      </c>
      <c r="D59" s="370" t="s">
        <v>378</v>
      </c>
      <c r="E59" s="395">
        <f t="shared" si="2"/>
        <v>0</v>
      </c>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c r="BR59" s="402"/>
      <c r="BS59" s="402"/>
      <c r="BT59" s="402"/>
      <c r="BU59" s="402"/>
      <c r="BV59" s="402"/>
      <c r="BW59" s="402"/>
    </row>
    <row r="60" spans="1:75" ht="22.5" x14ac:dyDescent="0.25">
      <c r="A60" s="45" t="s">
        <v>60</v>
      </c>
      <c r="B60" s="130" t="s">
        <v>226</v>
      </c>
      <c r="C60" s="370" t="s">
        <v>61</v>
      </c>
      <c r="D60" s="370" t="s">
        <v>224</v>
      </c>
      <c r="E60" s="395">
        <f t="shared" si="2"/>
        <v>0</v>
      </c>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c r="BR60" s="402"/>
      <c r="BS60" s="402"/>
      <c r="BT60" s="402"/>
      <c r="BU60" s="402"/>
      <c r="BV60" s="402"/>
      <c r="BW60" s="402"/>
    </row>
    <row r="61" spans="1:75" ht="56.25" x14ac:dyDescent="0.25">
      <c r="A61" s="35" t="s">
        <v>381</v>
      </c>
      <c r="B61" s="130" t="s">
        <v>226</v>
      </c>
      <c r="C61" s="359" t="s">
        <v>382</v>
      </c>
      <c r="D61" s="141" t="s">
        <v>384</v>
      </c>
      <c r="E61" s="395">
        <f t="shared" si="2"/>
        <v>0</v>
      </c>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c r="BR61" s="402"/>
      <c r="BS61" s="402"/>
      <c r="BT61" s="402"/>
      <c r="BU61" s="402"/>
      <c r="BV61" s="402"/>
      <c r="BW61" s="402"/>
    </row>
    <row r="62" spans="1:75" ht="22.5" x14ac:dyDescent="0.25">
      <c r="A62" s="35" t="s">
        <v>62</v>
      </c>
      <c r="B62" s="130" t="s">
        <v>226</v>
      </c>
      <c r="C62" s="147" t="s">
        <v>63</v>
      </c>
      <c r="D62" s="359" t="s">
        <v>211</v>
      </c>
      <c r="E62" s="395">
        <f t="shared" si="2"/>
        <v>0</v>
      </c>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25"/>
      <c r="AT62" s="425"/>
      <c r="AU62" s="425"/>
      <c r="AV62" s="425"/>
      <c r="AW62" s="425"/>
      <c r="AX62" s="425"/>
      <c r="AY62" s="425"/>
      <c r="AZ62" s="425"/>
      <c r="BA62" s="425"/>
      <c r="BB62" s="425"/>
      <c r="BC62" s="425"/>
      <c r="BD62" s="425"/>
      <c r="BE62" s="425"/>
      <c r="BF62" s="425"/>
      <c r="BG62" s="425"/>
      <c r="BH62" s="425"/>
      <c r="BI62" s="425"/>
      <c r="BJ62" s="425"/>
      <c r="BK62" s="425"/>
      <c r="BL62" s="425"/>
      <c r="BM62" s="425"/>
      <c r="BN62" s="425"/>
      <c r="BO62" s="425"/>
      <c r="BP62" s="425"/>
      <c r="BQ62" s="425"/>
      <c r="BR62" s="425"/>
      <c r="BS62" s="425"/>
      <c r="BT62" s="425"/>
      <c r="BU62" s="425"/>
      <c r="BV62" s="425"/>
      <c r="BW62" s="425"/>
    </row>
    <row r="63" spans="1:75" ht="3" customHeight="1" x14ac:dyDescent="0.25">
      <c r="A63" s="206"/>
      <c r="B63" s="207"/>
      <c r="C63" s="207"/>
      <c r="D63" s="207"/>
      <c r="E63" s="406"/>
      <c r="F63" s="407"/>
      <c r="G63" s="407"/>
      <c r="H63" s="407"/>
      <c r="I63" s="407"/>
      <c r="J63" s="407"/>
      <c r="K63" s="407"/>
      <c r="L63" s="407"/>
      <c r="M63" s="407"/>
      <c r="N63" s="407"/>
      <c r="O63" s="407"/>
      <c r="P63" s="407"/>
      <c r="Q63" s="407"/>
      <c r="R63" s="407"/>
      <c r="S63" s="407"/>
      <c r="T63" s="407"/>
      <c r="U63" s="407"/>
      <c r="V63" s="407"/>
      <c r="W63" s="407"/>
      <c r="X63" s="407"/>
      <c r="Y63" s="407"/>
      <c r="Z63" s="407"/>
      <c r="AA63" s="407"/>
      <c r="AB63" s="407"/>
      <c r="AC63" s="407"/>
      <c r="AD63" s="407"/>
      <c r="AE63" s="407"/>
      <c r="AF63" s="407"/>
      <c r="AG63" s="407"/>
      <c r="AH63" s="407"/>
      <c r="AI63" s="407"/>
      <c r="AJ63" s="407"/>
      <c r="AK63" s="407"/>
      <c r="AL63" s="407"/>
      <c r="AM63" s="407"/>
      <c r="AN63" s="407"/>
      <c r="AO63" s="407"/>
      <c r="AP63" s="407"/>
      <c r="AQ63" s="407"/>
      <c r="AR63" s="407"/>
      <c r="AS63" s="407"/>
      <c r="AT63" s="407"/>
      <c r="AU63" s="407"/>
      <c r="AV63" s="407"/>
      <c r="AW63" s="407"/>
      <c r="AX63" s="407"/>
      <c r="AY63" s="407"/>
      <c r="AZ63" s="407"/>
      <c r="BA63" s="407"/>
      <c r="BB63" s="407"/>
      <c r="BC63" s="407"/>
      <c r="BD63" s="407"/>
      <c r="BE63" s="407"/>
      <c r="BF63" s="407"/>
      <c r="BG63" s="407"/>
      <c r="BH63" s="407"/>
      <c r="BI63" s="407"/>
      <c r="BJ63" s="407"/>
      <c r="BK63" s="407"/>
      <c r="BL63" s="407"/>
      <c r="BM63" s="407"/>
      <c r="BN63" s="407"/>
      <c r="BO63" s="407"/>
      <c r="BP63" s="407"/>
      <c r="BQ63" s="407"/>
      <c r="BR63" s="407"/>
      <c r="BS63" s="407"/>
      <c r="BT63" s="407"/>
      <c r="BU63" s="407"/>
      <c r="BV63" s="407"/>
      <c r="BW63" s="407"/>
    </row>
    <row r="64" spans="1:75" ht="15" customHeight="1" x14ac:dyDescent="0.25">
      <c r="A64" s="49" t="s">
        <v>65</v>
      </c>
      <c r="B64" s="147" t="s">
        <v>64</v>
      </c>
      <c r="C64" s="63" t="s">
        <v>66</v>
      </c>
      <c r="D64" s="536" t="s">
        <v>210</v>
      </c>
      <c r="E64" s="596">
        <f>SUM(F64:BW64)</f>
        <v>0</v>
      </c>
      <c r="F64" s="610"/>
      <c r="G64" s="610"/>
      <c r="H64" s="610"/>
      <c r="I64" s="610"/>
      <c r="J64" s="610"/>
      <c r="K64" s="610"/>
      <c r="L64" s="610"/>
      <c r="M64" s="610"/>
      <c r="N64" s="610"/>
      <c r="O64" s="610"/>
      <c r="P64" s="610"/>
      <c r="Q64" s="610"/>
      <c r="R64" s="610"/>
      <c r="S64" s="610"/>
      <c r="T64" s="610"/>
      <c r="U64" s="610"/>
      <c r="V64" s="610"/>
      <c r="W64" s="610"/>
      <c r="X64" s="610"/>
      <c r="Y64" s="610"/>
      <c r="Z64" s="610"/>
      <c r="AA64" s="610"/>
      <c r="AB64" s="610"/>
      <c r="AC64" s="610"/>
      <c r="AD64" s="610"/>
      <c r="AE64" s="610"/>
      <c r="AF64" s="610"/>
      <c r="AG64" s="610"/>
      <c r="AH64" s="610"/>
      <c r="AI64" s="610"/>
      <c r="AJ64" s="610"/>
      <c r="AK64" s="610"/>
      <c r="AL64" s="610"/>
      <c r="AM64" s="610"/>
      <c r="AN64" s="610"/>
      <c r="AO64" s="610"/>
      <c r="AP64" s="610"/>
      <c r="AQ64" s="610"/>
      <c r="AR64" s="610"/>
      <c r="AS64" s="432"/>
      <c r="AT64" s="432"/>
      <c r="AU64" s="432"/>
      <c r="AV64" s="432"/>
      <c r="AW64" s="432"/>
      <c r="AX64" s="432"/>
      <c r="AY64" s="432"/>
      <c r="AZ64" s="432"/>
      <c r="BA64" s="432"/>
      <c r="BB64" s="432"/>
      <c r="BC64" s="432"/>
      <c r="BD64" s="432"/>
      <c r="BE64" s="432"/>
      <c r="BF64" s="432"/>
      <c r="BG64" s="432"/>
      <c r="BH64" s="432"/>
      <c r="BI64" s="432"/>
      <c r="BJ64" s="432"/>
      <c r="BK64" s="432"/>
      <c r="BL64" s="432"/>
      <c r="BM64" s="432"/>
      <c r="BN64" s="432"/>
      <c r="BO64" s="432"/>
      <c r="BP64" s="432"/>
      <c r="BQ64" s="432"/>
      <c r="BR64" s="432"/>
      <c r="BS64" s="432"/>
      <c r="BT64" s="432"/>
      <c r="BU64" s="432"/>
      <c r="BV64" s="432"/>
      <c r="BW64" s="432"/>
    </row>
    <row r="65" spans="1:75" x14ac:dyDescent="0.25">
      <c r="A65" s="40" t="s">
        <v>67</v>
      </c>
      <c r="B65" s="147" t="s">
        <v>64</v>
      </c>
      <c r="C65" s="147" t="s">
        <v>68</v>
      </c>
      <c r="D65" s="544"/>
      <c r="E65" s="596"/>
      <c r="F65" s="610"/>
      <c r="G65" s="610"/>
      <c r="H65" s="610"/>
      <c r="I65" s="610"/>
      <c r="J65" s="610"/>
      <c r="K65" s="610"/>
      <c r="L65" s="610"/>
      <c r="M65" s="610"/>
      <c r="N65" s="610"/>
      <c r="O65" s="610"/>
      <c r="P65" s="610"/>
      <c r="Q65" s="610"/>
      <c r="R65" s="610"/>
      <c r="S65" s="610"/>
      <c r="T65" s="610"/>
      <c r="U65" s="610"/>
      <c r="V65" s="610"/>
      <c r="W65" s="610"/>
      <c r="X65" s="610"/>
      <c r="Y65" s="610"/>
      <c r="Z65" s="610"/>
      <c r="AA65" s="610"/>
      <c r="AB65" s="610"/>
      <c r="AC65" s="610"/>
      <c r="AD65" s="610"/>
      <c r="AE65" s="610"/>
      <c r="AF65" s="610"/>
      <c r="AG65" s="610"/>
      <c r="AH65" s="610"/>
      <c r="AI65" s="610"/>
      <c r="AJ65" s="610"/>
      <c r="AK65" s="610"/>
      <c r="AL65" s="610"/>
      <c r="AM65" s="610"/>
      <c r="AN65" s="610"/>
      <c r="AO65" s="610"/>
      <c r="AP65" s="610"/>
      <c r="AQ65" s="610"/>
      <c r="AR65" s="610"/>
      <c r="AS65" s="432"/>
      <c r="AT65" s="432"/>
      <c r="AU65" s="432"/>
      <c r="AV65" s="432"/>
      <c r="AW65" s="432"/>
      <c r="AX65" s="432"/>
      <c r="AY65" s="432"/>
      <c r="AZ65" s="432"/>
      <c r="BA65" s="432"/>
      <c r="BB65" s="432"/>
      <c r="BC65" s="432"/>
      <c r="BD65" s="432"/>
      <c r="BE65" s="432"/>
      <c r="BF65" s="432"/>
      <c r="BG65" s="432"/>
      <c r="BH65" s="432"/>
      <c r="BI65" s="432"/>
      <c r="BJ65" s="432"/>
      <c r="BK65" s="432"/>
      <c r="BL65" s="432"/>
      <c r="BM65" s="432"/>
      <c r="BN65" s="432"/>
      <c r="BO65" s="432"/>
      <c r="BP65" s="432"/>
      <c r="BQ65" s="432"/>
      <c r="BR65" s="432"/>
      <c r="BS65" s="432"/>
      <c r="BT65" s="432"/>
      <c r="BU65" s="432"/>
      <c r="BV65" s="432"/>
      <c r="BW65" s="432"/>
    </row>
    <row r="66" spans="1:75" ht="3" customHeight="1" x14ac:dyDescent="0.25">
      <c r="A66" s="206"/>
      <c r="B66" s="207"/>
      <c r="C66" s="207"/>
      <c r="D66" s="207"/>
      <c r="E66" s="406"/>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7"/>
      <c r="AY66" s="407"/>
      <c r="AZ66" s="407"/>
      <c r="BA66" s="407"/>
      <c r="BB66" s="407"/>
      <c r="BC66" s="407"/>
      <c r="BD66" s="407"/>
      <c r="BE66" s="407"/>
      <c r="BF66" s="407"/>
      <c r="BG66" s="407"/>
      <c r="BH66" s="407"/>
      <c r="BI66" s="407"/>
      <c r="BJ66" s="407"/>
      <c r="BK66" s="407"/>
      <c r="BL66" s="407"/>
      <c r="BM66" s="407"/>
      <c r="BN66" s="407"/>
      <c r="BO66" s="407"/>
      <c r="BP66" s="407"/>
      <c r="BQ66" s="407"/>
      <c r="BR66" s="407"/>
      <c r="BS66" s="407"/>
      <c r="BT66" s="407"/>
      <c r="BU66" s="407"/>
      <c r="BV66" s="407"/>
      <c r="BW66" s="407"/>
    </row>
    <row r="67" spans="1:75" ht="22.5" x14ac:dyDescent="0.25">
      <c r="A67" s="62" t="s">
        <v>70</v>
      </c>
      <c r="B67" s="147" t="s">
        <v>69</v>
      </c>
      <c r="C67" s="63" t="s">
        <v>71</v>
      </c>
      <c r="D67" s="501" t="s">
        <v>192</v>
      </c>
      <c r="E67" s="592">
        <f>SUM(F67:BW67)</f>
        <v>0</v>
      </c>
      <c r="F67" s="608"/>
      <c r="G67" s="608"/>
      <c r="H67" s="608"/>
      <c r="I67" s="608"/>
      <c r="J67" s="608"/>
      <c r="K67" s="608"/>
      <c r="L67" s="608"/>
      <c r="M67" s="608"/>
      <c r="N67" s="608"/>
      <c r="O67" s="608"/>
      <c r="P67" s="608"/>
      <c r="Q67" s="608"/>
      <c r="R67" s="608"/>
      <c r="S67" s="608"/>
      <c r="T67" s="608"/>
      <c r="U67" s="608"/>
      <c r="V67" s="608"/>
      <c r="W67" s="608"/>
      <c r="X67" s="608"/>
      <c r="Y67" s="608"/>
      <c r="Z67" s="608"/>
      <c r="AA67" s="608"/>
      <c r="AB67" s="608"/>
      <c r="AC67" s="608"/>
      <c r="AD67" s="608"/>
      <c r="AE67" s="608"/>
      <c r="AF67" s="608"/>
      <c r="AG67" s="608"/>
      <c r="AH67" s="608"/>
      <c r="AI67" s="608"/>
      <c r="AJ67" s="608"/>
      <c r="AK67" s="608"/>
      <c r="AL67" s="608"/>
      <c r="AM67" s="608"/>
      <c r="AN67" s="608"/>
      <c r="AO67" s="608"/>
      <c r="AP67" s="608"/>
      <c r="AQ67" s="608"/>
      <c r="AR67" s="608"/>
      <c r="AS67" s="428"/>
      <c r="AT67" s="428"/>
      <c r="AU67" s="428"/>
      <c r="AV67" s="428"/>
      <c r="AW67" s="428"/>
      <c r="AX67" s="428"/>
      <c r="AY67" s="428"/>
      <c r="AZ67" s="428"/>
      <c r="BA67" s="428"/>
      <c r="BB67" s="428"/>
      <c r="BC67" s="428"/>
      <c r="BD67" s="428"/>
      <c r="BE67" s="428"/>
      <c r="BF67" s="428"/>
      <c r="BG67" s="428"/>
      <c r="BH67" s="428"/>
      <c r="BI67" s="428"/>
      <c r="BJ67" s="428"/>
      <c r="BK67" s="428"/>
      <c r="BL67" s="428"/>
      <c r="BM67" s="428"/>
      <c r="BN67" s="428"/>
      <c r="BO67" s="428"/>
      <c r="BP67" s="428"/>
      <c r="BQ67" s="428"/>
      <c r="BR67" s="428"/>
      <c r="BS67" s="428"/>
      <c r="BT67" s="428"/>
      <c r="BU67" s="428"/>
      <c r="BV67" s="428"/>
      <c r="BW67" s="428"/>
    </row>
    <row r="68" spans="1:75" ht="33.75" x14ac:dyDescent="0.25">
      <c r="A68" s="45" t="s">
        <v>72</v>
      </c>
      <c r="B68" s="147" t="s">
        <v>69</v>
      </c>
      <c r="C68" s="370" t="s">
        <v>294</v>
      </c>
      <c r="D68" s="538"/>
      <c r="E68" s="592"/>
      <c r="F68" s="608"/>
      <c r="G68" s="608"/>
      <c r="H68" s="608"/>
      <c r="I68" s="608"/>
      <c r="J68" s="608"/>
      <c r="K68" s="608"/>
      <c r="L68" s="608"/>
      <c r="M68" s="608"/>
      <c r="N68" s="608"/>
      <c r="O68" s="608"/>
      <c r="P68" s="608"/>
      <c r="Q68" s="608"/>
      <c r="R68" s="608"/>
      <c r="S68" s="608"/>
      <c r="T68" s="608"/>
      <c r="U68" s="608"/>
      <c r="V68" s="608"/>
      <c r="W68" s="608"/>
      <c r="X68" s="608"/>
      <c r="Y68" s="608"/>
      <c r="Z68" s="608"/>
      <c r="AA68" s="608"/>
      <c r="AB68" s="608"/>
      <c r="AC68" s="608"/>
      <c r="AD68" s="608"/>
      <c r="AE68" s="608"/>
      <c r="AF68" s="608"/>
      <c r="AG68" s="608"/>
      <c r="AH68" s="608"/>
      <c r="AI68" s="608"/>
      <c r="AJ68" s="608"/>
      <c r="AK68" s="608"/>
      <c r="AL68" s="608"/>
      <c r="AM68" s="608"/>
      <c r="AN68" s="608"/>
      <c r="AO68" s="608"/>
      <c r="AP68" s="608"/>
      <c r="AQ68" s="608"/>
      <c r="AR68" s="608"/>
      <c r="AS68" s="428"/>
      <c r="AT68" s="428"/>
      <c r="AU68" s="428"/>
      <c r="AV68" s="428"/>
      <c r="AW68" s="428"/>
      <c r="AX68" s="428"/>
      <c r="AY68" s="428"/>
      <c r="AZ68" s="428"/>
      <c r="BA68" s="428"/>
      <c r="BB68" s="428"/>
      <c r="BC68" s="428"/>
      <c r="BD68" s="428"/>
      <c r="BE68" s="428"/>
      <c r="BF68" s="428"/>
      <c r="BG68" s="428"/>
      <c r="BH68" s="428"/>
      <c r="BI68" s="428"/>
      <c r="BJ68" s="428"/>
      <c r="BK68" s="428"/>
      <c r="BL68" s="428"/>
      <c r="BM68" s="428"/>
      <c r="BN68" s="428"/>
      <c r="BO68" s="428"/>
      <c r="BP68" s="428"/>
      <c r="BQ68" s="428"/>
      <c r="BR68" s="428"/>
      <c r="BS68" s="428"/>
      <c r="BT68" s="428"/>
      <c r="BU68" s="428"/>
      <c r="BV68" s="428"/>
      <c r="BW68" s="428"/>
    </row>
    <row r="69" spans="1:75" ht="56.25" x14ac:dyDescent="0.25">
      <c r="A69" s="35" t="s">
        <v>73</v>
      </c>
      <c r="B69" s="147" t="s">
        <v>69</v>
      </c>
      <c r="C69" s="359" t="s">
        <v>74</v>
      </c>
      <c r="D69" s="500"/>
      <c r="E69" s="592"/>
      <c r="F69" s="608"/>
      <c r="G69" s="608"/>
      <c r="H69" s="608"/>
      <c r="I69" s="608"/>
      <c r="J69" s="608"/>
      <c r="K69" s="608"/>
      <c r="L69" s="608"/>
      <c r="M69" s="608"/>
      <c r="N69" s="608"/>
      <c r="O69" s="608"/>
      <c r="P69" s="608"/>
      <c r="Q69" s="608"/>
      <c r="R69" s="608"/>
      <c r="S69" s="608"/>
      <c r="T69" s="608"/>
      <c r="U69" s="608"/>
      <c r="V69" s="608"/>
      <c r="W69" s="608"/>
      <c r="X69" s="608"/>
      <c r="Y69" s="608"/>
      <c r="Z69" s="608"/>
      <c r="AA69" s="608"/>
      <c r="AB69" s="608"/>
      <c r="AC69" s="608"/>
      <c r="AD69" s="608"/>
      <c r="AE69" s="608"/>
      <c r="AF69" s="608"/>
      <c r="AG69" s="608"/>
      <c r="AH69" s="608"/>
      <c r="AI69" s="608"/>
      <c r="AJ69" s="608"/>
      <c r="AK69" s="608"/>
      <c r="AL69" s="608"/>
      <c r="AM69" s="608"/>
      <c r="AN69" s="608"/>
      <c r="AO69" s="608"/>
      <c r="AP69" s="608"/>
      <c r="AQ69" s="608"/>
      <c r="AR69" s="60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8"/>
      <c r="BR69" s="428"/>
      <c r="BS69" s="428"/>
      <c r="BT69" s="428"/>
      <c r="BU69" s="428"/>
      <c r="BV69" s="428"/>
      <c r="BW69" s="428"/>
    </row>
    <row r="70" spans="1:75" ht="3" customHeight="1" x14ac:dyDescent="0.25">
      <c r="A70" s="206"/>
      <c r="B70" s="207"/>
      <c r="C70" s="207"/>
      <c r="D70" s="207"/>
      <c r="E70" s="406"/>
      <c r="F70" s="407"/>
      <c r="G70" s="407"/>
      <c r="H70" s="407"/>
      <c r="I70" s="407"/>
      <c r="J70" s="407"/>
      <c r="K70" s="407"/>
      <c r="L70" s="407"/>
      <c r="M70" s="407"/>
      <c r="N70" s="407"/>
      <c r="O70" s="407"/>
      <c r="P70" s="407"/>
      <c r="Q70" s="407"/>
      <c r="R70" s="407"/>
      <c r="S70" s="407"/>
      <c r="T70" s="407"/>
      <c r="U70" s="407"/>
      <c r="V70" s="407"/>
      <c r="W70" s="407"/>
      <c r="X70" s="407"/>
      <c r="Y70" s="407"/>
      <c r="Z70" s="407"/>
      <c r="AA70" s="407"/>
      <c r="AB70" s="407"/>
      <c r="AC70" s="407"/>
      <c r="AD70" s="407"/>
      <c r="AE70" s="407"/>
      <c r="AF70" s="407"/>
      <c r="AG70" s="407"/>
      <c r="AH70" s="407"/>
      <c r="AI70" s="407"/>
      <c r="AJ70" s="407"/>
      <c r="AK70" s="407"/>
      <c r="AL70" s="407"/>
      <c r="AM70" s="407"/>
      <c r="AN70" s="407"/>
      <c r="AO70" s="407"/>
      <c r="AP70" s="407"/>
      <c r="AQ70" s="407"/>
      <c r="AR70" s="407"/>
      <c r="AS70" s="407"/>
      <c r="AT70" s="407"/>
      <c r="AU70" s="407"/>
      <c r="AV70" s="407"/>
      <c r="AW70" s="407"/>
      <c r="AX70" s="407"/>
      <c r="AY70" s="407"/>
      <c r="AZ70" s="407"/>
      <c r="BA70" s="407"/>
      <c r="BB70" s="407"/>
      <c r="BC70" s="407"/>
      <c r="BD70" s="407"/>
      <c r="BE70" s="407"/>
      <c r="BF70" s="407"/>
      <c r="BG70" s="407"/>
      <c r="BH70" s="407"/>
      <c r="BI70" s="407"/>
      <c r="BJ70" s="407"/>
      <c r="BK70" s="407"/>
      <c r="BL70" s="407"/>
      <c r="BM70" s="407"/>
      <c r="BN70" s="407"/>
      <c r="BO70" s="407"/>
      <c r="BP70" s="407"/>
      <c r="BQ70" s="407"/>
      <c r="BR70" s="407"/>
      <c r="BS70" s="407"/>
      <c r="BT70" s="407"/>
      <c r="BU70" s="407"/>
      <c r="BV70" s="407"/>
      <c r="BW70" s="407"/>
    </row>
    <row r="71" spans="1:75" ht="22.5" customHeight="1" x14ac:dyDescent="0.25">
      <c r="A71" s="49" t="s">
        <v>76</v>
      </c>
      <c r="B71" s="147" t="s">
        <v>75</v>
      </c>
      <c r="C71" s="365" t="s">
        <v>77</v>
      </c>
      <c r="D71" s="493" t="s">
        <v>428</v>
      </c>
      <c r="E71" s="595">
        <f>SUM(F71:BW71)</f>
        <v>0</v>
      </c>
      <c r="F71" s="605"/>
      <c r="G71" s="605"/>
      <c r="H71" s="605"/>
      <c r="I71" s="605"/>
      <c r="J71" s="605"/>
      <c r="K71" s="605"/>
      <c r="L71" s="605"/>
      <c r="M71" s="605"/>
      <c r="N71" s="605"/>
      <c r="O71" s="605"/>
      <c r="P71" s="605"/>
      <c r="Q71" s="605"/>
      <c r="R71" s="605"/>
      <c r="S71" s="605"/>
      <c r="T71" s="605"/>
      <c r="U71" s="605"/>
      <c r="V71" s="605"/>
      <c r="W71" s="605"/>
      <c r="X71" s="605"/>
      <c r="Y71" s="605"/>
      <c r="Z71" s="605"/>
      <c r="AA71" s="605"/>
      <c r="AB71" s="605"/>
      <c r="AC71" s="605"/>
      <c r="AD71" s="605"/>
      <c r="AE71" s="605"/>
      <c r="AF71" s="605"/>
      <c r="AG71" s="605"/>
      <c r="AH71" s="605"/>
      <c r="AI71" s="605"/>
      <c r="AJ71" s="605"/>
      <c r="AK71" s="605"/>
      <c r="AL71" s="605"/>
      <c r="AM71" s="605"/>
      <c r="AN71" s="605"/>
      <c r="AO71" s="605"/>
      <c r="AP71" s="605"/>
      <c r="AQ71" s="605"/>
      <c r="AR71" s="605"/>
      <c r="AS71" s="423"/>
      <c r="AT71" s="423"/>
      <c r="AU71" s="423"/>
      <c r="AV71" s="423"/>
      <c r="AW71" s="423"/>
      <c r="AX71" s="423"/>
      <c r="AY71" s="423"/>
      <c r="AZ71" s="423"/>
      <c r="BA71" s="423"/>
      <c r="BB71" s="423"/>
      <c r="BC71" s="423"/>
      <c r="BD71" s="423"/>
      <c r="BE71" s="423"/>
      <c r="BF71" s="423"/>
      <c r="BG71" s="423"/>
      <c r="BH71" s="423"/>
      <c r="BI71" s="423"/>
      <c r="BJ71" s="423"/>
      <c r="BK71" s="423"/>
      <c r="BL71" s="423"/>
      <c r="BM71" s="423"/>
      <c r="BN71" s="423"/>
      <c r="BO71" s="423"/>
      <c r="BP71" s="423"/>
      <c r="BQ71" s="423"/>
      <c r="BR71" s="423"/>
      <c r="BS71" s="423"/>
      <c r="BT71" s="423"/>
      <c r="BU71" s="423"/>
      <c r="BV71" s="423"/>
      <c r="BW71" s="423"/>
    </row>
    <row r="72" spans="1:75" ht="56.25" x14ac:dyDescent="0.25">
      <c r="A72" s="48" t="s">
        <v>78</v>
      </c>
      <c r="B72" s="147" t="s">
        <v>75</v>
      </c>
      <c r="C72" s="371" t="s">
        <v>389</v>
      </c>
      <c r="D72" s="499"/>
      <c r="E72" s="595"/>
      <c r="F72" s="605"/>
      <c r="G72" s="605"/>
      <c r="H72" s="605"/>
      <c r="I72" s="605"/>
      <c r="J72" s="605"/>
      <c r="K72" s="605"/>
      <c r="L72" s="605"/>
      <c r="M72" s="605"/>
      <c r="N72" s="605"/>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423"/>
      <c r="AT72" s="423"/>
      <c r="AU72" s="423"/>
      <c r="AV72" s="423"/>
      <c r="AW72" s="423"/>
      <c r="AX72" s="423"/>
      <c r="AY72" s="423"/>
      <c r="AZ72" s="423"/>
      <c r="BA72" s="423"/>
      <c r="BB72" s="423"/>
      <c r="BC72" s="423"/>
      <c r="BD72" s="423"/>
      <c r="BE72" s="423"/>
      <c r="BF72" s="423"/>
      <c r="BG72" s="423"/>
      <c r="BH72" s="423"/>
      <c r="BI72" s="423"/>
      <c r="BJ72" s="423"/>
      <c r="BK72" s="423"/>
      <c r="BL72" s="423"/>
      <c r="BM72" s="423"/>
      <c r="BN72" s="423"/>
      <c r="BO72" s="423"/>
      <c r="BP72" s="423"/>
      <c r="BQ72" s="423"/>
      <c r="BR72" s="423"/>
      <c r="BS72" s="423"/>
      <c r="BT72" s="423"/>
      <c r="BU72" s="423"/>
      <c r="BV72" s="423"/>
      <c r="BW72" s="423"/>
    </row>
    <row r="73" spans="1:75" ht="22.5" x14ac:dyDescent="0.25">
      <c r="A73" s="48" t="s">
        <v>387</v>
      </c>
      <c r="B73" s="147" t="s">
        <v>75</v>
      </c>
      <c r="C73" s="141" t="s">
        <v>79</v>
      </c>
      <c r="D73" s="499"/>
      <c r="E73" s="595"/>
      <c r="F73" s="605"/>
      <c r="G73" s="605"/>
      <c r="H73" s="605"/>
      <c r="I73" s="605"/>
      <c r="J73" s="605"/>
      <c r="K73" s="605"/>
      <c r="L73" s="605"/>
      <c r="M73" s="605"/>
      <c r="N73" s="605"/>
      <c r="O73" s="605"/>
      <c r="P73" s="605"/>
      <c r="Q73" s="605"/>
      <c r="R73" s="605"/>
      <c r="S73" s="605"/>
      <c r="T73" s="605"/>
      <c r="U73" s="605"/>
      <c r="V73" s="605"/>
      <c r="W73" s="605"/>
      <c r="X73" s="605"/>
      <c r="Y73" s="605"/>
      <c r="Z73" s="605"/>
      <c r="AA73" s="605"/>
      <c r="AB73" s="605"/>
      <c r="AC73" s="605"/>
      <c r="AD73" s="605"/>
      <c r="AE73" s="605"/>
      <c r="AF73" s="605"/>
      <c r="AG73" s="605"/>
      <c r="AH73" s="605"/>
      <c r="AI73" s="605"/>
      <c r="AJ73" s="605"/>
      <c r="AK73" s="605"/>
      <c r="AL73" s="605"/>
      <c r="AM73" s="605"/>
      <c r="AN73" s="605"/>
      <c r="AO73" s="605"/>
      <c r="AP73" s="605"/>
      <c r="AQ73" s="605"/>
      <c r="AR73" s="605"/>
      <c r="AS73" s="423"/>
      <c r="AT73" s="423"/>
      <c r="AU73" s="423"/>
      <c r="AV73" s="423"/>
      <c r="AW73" s="423"/>
      <c r="AX73" s="423"/>
      <c r="AY73" s="423"/>
      <c r="AZ73" s="423"/>
      <c r="BA73" s="423"/>
      <c r="BB73" s="423"/>
      <c r="BC73" s="423"/>
      <c r="BD73" s="423"/>
      <c r="BE73" s="423"/>
      <c r="BF73" s="423"/>
      <c r="BG73" s="423"/>
      <c r="BH73" s="423"/>
      <c r="BI73" s="423"/>
      <c r="BJ73" s="423"/>
      <c r="BK73" s="423"/>
      <c r="BL73" s="423"/>
      <c r="BM73" s="423"/>
      <c r="BN73" s="423"/>
      <c r="BO73" s="423"/>
      <c r="BP73" s="423"/>
      <c r="BQ73" s="423"/>
      <c r="BR73" s="423"/>
      <c r="BS73" s="423"/>
      <c r="BT73" s="423"/>
      <c r="BU73" s="423"/>
      <c r="BV73" s="423"/>
      <c r="BW73" s="423"/>
    </row>
    <row r="74" spans="1:75" ht="22.5" x14ac:dyDescent="0.25">
      <c r="A74" s="48" t="s">
        <v>388</v>
      </c>
      <c r="B74" s="147" t="s">
        <v>75</v>
      </c>
      <c r="C74" s="141" t="s">
        <v>385</v>
      </c>
      <c r="D74" s="499"/>
      <c r="E74" s="595"/>
      <c r="F74" s="605"/>
      <c r="G74" s="605"/>
      <c r="H74" s="605"/>
      <c r="I74" s="605"/>
      <c r="J74" s="605"/>
      <c r="K74" s="605"/>
      <c r="L74" s="605"/>
      <c r="M74" s="605"/>
      <c r="N74" s="605"/>
      <c r="O74" s="605"/>
      <c r="P74" s="605"/>
      <c r="Q74" s="605"/>
      <c r="R74" s="605"/>
      <c r="S74" s="605"/>
      <c r="T74" s="605"/>
      <c r="U74" s="605"/>
      <c r="V74" s="605"/>
      <c r="W74" s="605"/>
      <c r="X74" s="605"/>
      <c r="Y74" s="605"/>
      <c r="Z74" s="605"/>
      <c r="AA74" s="605"/>
      <c r="AB74" s="605"/>
      <c r="AC74" s="605"/>
      <c r="AD74" s="605"/>
      <c r="AE74" s="605"/>
      <c r="AF74" s="605"/>
      <c r="AG74" s="605"/>
      <c r="AH74" s="605"/>
      <c r="AI74" s="605"/>
      <c r="AJ74" s="605"/>
      <c r="AK74" s="605"/>
      <c r="AL74" s="605"/>
      <c r="AM74" s="605"/>
      <c r="AN74" s="605"/>
      <c r="AO74" s="605"/>
      <c r="AP74" s="605"/>
      <c r="AQ74" s="605"/>
      <c r="AR74" s="605"/>
      <c r="AS74" s="423"/>
      <c r="AT74" s="423"/>
      <c r="AU74" s="423"/>
      <c r="AV74" s="423"/>
      <c r="AW74" s="423"/>
      <c r="AX74" s="423"/>
      <c r="AY74" s="423"/>
      <c r="AZ74" s="423"/>
      <c r="BA74" s="423"/>
      <c r="BB74" s="423"/>
      <c r="BC74" s="423"/>
      <c r="BD74" s="423"/>
      <c r="BE74" s="423"/>
      <c r="BF74" s="423"/>
      <c r="BG74" s="423"/>
      <c r="BH74" s="423"/>
      <c r="BI74" s="423"/>
      <c r="BJ74" s="423"/>
      <c r="BK74" s="423"/>
      <c r="BL74" s="423"/>
      <c r="BM74" s="423"/>
      <c r="BN74" s="423"/>
      <c r="BO74" s="423"/>
      <c r="BP74" s="423"/>
      <c r="BQ74" s="423"/>
      <c r="BR74" s="423"/>
      <c r="BS74" s="423"/>
      <c r="BT74" s="423"/>
      <c r="BU74" s="423"/>
      <c r="BV74" s="423"/>
      <c r="BW74" s="423"/>
    </row>
    <row r="75" spans="1:75" ht="33.75" x14ac:dyDescent="0.25">
      <c r="A75" s="48" t="s">
        <v>80</v>
      </c>
      <c r="B75" s="147" t="s">
        <v>75</v>
      </c>
      <c r="C75" s="371" t="s">
        <v>291</v>
      </c>
      <c r="D75" s="499"/>
      <c r="E75" s="595"/>
      <c r="F75" s="605"/>
      <c r="G75" s="605"/>
      <c r="H75" s="605"/>
      <c r="I75" s="605"/>
      <c r="J75" s="605"/>
      <c r="K75" s="605"/>
      <c r="L75" s="605"/>
      <c r="M75" s="605"/>
      <c r="N75" s="605"/>
      <c r="O75" s="605"/>
      <c r="P75" s="605"/>
      <c r="Q75" s="605"/>
      <c r="R75" s="605"/>
      <c r="S75" s="605"/>
      <c r="T75" s="605"/>
      <c r="U75" s="605"/>
      <c r="V75" s="605"/>
      <c r="W75" s="605"/>
      <c r="X75" s="605"/>
      <c r="Y75" s="605"/>
      <c r="Z75" s="605"/>
      <c r="AA75" s="605"/>
      <c r="AB75" s="605"/>
      <c r="AC75" s="605"/>
      <c r="AD75" s="605"/>
      <c r="AE75" s="605"/>
      <c r="AF75" s="605"/>
      <c r="AG75" s="605"/>
      <c r="AH75" s="605"/>
      <c r="AI75" s="605"/>
      <c r="AJ75" s="605"/>
      <c r="AK75" s="605"/>
      <c r="AL75" s="605"/>
      <c r="AM75" s="605"/>
      <c r="AN75" s="605"/>
      <c r="AO75" s="605"/>
      <c r="AP75" s="605"/>
      <c r="AQ75" s="605"/>
      <c r="AR75" s="605"/>
      <c r="AS75" s="423"/>
      <c r="AT75" s="423"/>
      <c r="AU75" s="423"/>
      <c r="AV75" s="423"/>
      <c r="AW75" s="423"/>
      <c r="AX75" s="423"/>
      <c r="AY75" s="423"/>
      <c r="AZ75" s="423"/>
      <c r="BA75" s="423"/>
      <c r="BB75" s="423"/>
      <c r="BC75" s="423"/>
      <c r="BD75" s="423"/>
      <c r="BE75" s="423"/>
      <c r="BF75" s="423"/>
      <c r="BG75" s="423"/>
      <c r="BH75" s="423"/>
      <c r="BI75" s="423"/>
      <c r="BJ75" s="423"/>
      <c r="BK75" s="423"/>
      <c r="BL75" s="423"/>
      <c r="BM75" s="423"/>
      <c r="BN75" s="423"/>
      <c r="BO75" s="423"/>
      <c r="BP75" s="423"/>
      <c r="BQ75" s="423"/>
      <c r="BR75" s="423"/>
      <c r="BS75" s="423"/>
      <c r="BT75" s="423"/>
      <c r="BU75" s="423"/>
      <c r="BV75" s="423"/>
      <c r="BW75" s="423"/>
    </row>
    <row r="76" spans="1:75" ht="22.5" x14ac:dyDescent="0.25">
      <c r="A76" s="48" t="s">
        <v>81</v>
      </c>
      <c r="B76" s="147" t="s">
        <v>75</v>
      </c>
      <c r="C76" s="141" t="s">
        <v>208</v>
      </c>
      <c r="D76" s="499"/>
      <c r="E76" s="595"/>
      <c r="F76" s="605"/>
      <c r="G76" s="605"/>
      <c r="H76" s="605"/>
      <c r="I76" s="605"/>
      <c r="J76" s="605"/>
      <c r="K76" s="605"/>
      <c r="L76" s="605"/>
      <c r="M76" s="605"/>
      <c r="N76" s="605"/>
      <c r="O76" s="605"/>
      <c r="P76" s="605"/>
      <c r="Q76" s="605"/>
      <c r="R76" s="605"/>
      <c r="S76" s="605"/>
      <c r="T76" s="605"/>
      <c r="U76" s="605"/>
      <c r="V76" s="605"/>
      <c r="W76" s="605"/>
      <c r="X76" s="605"/>
      <c r="Y76" s="605"/>
      <c r="Z76" s="605"/>
      <c r="AA76" s="605"/>
      <c r="AB76" s="605"/>
      <c r="AC76" s="605"/>
      <c r="AD76" s="605"/>
      <c r="AE76" s="605"/>
      <c r="AF76" s="605"/>
      <c r="AG76" s="605"/>
      <c r="AH76" s="605"/>
      <c r="AI76" s="605"/>
      <c r="AJ76" s="605"/>
      <c r="AK76" s="605"/>
      <c r="AL76" s="605"/>
      <c r="AM76" s="605"/>
      <c r="AN76" s="605"/>
      <c r="AO76" s="605"/>
      <c r="AP76" s="605"/>
      <c r="AQ76" s="605"/>
      <c r="AR76" s="605"/>
      <c r="AS76" s="423"/>
      <c r="AT76" s="423"/>
      <c r="AU76" s="423"/>
      <c r="AV76" s="423"/>
      <c r="AW76" s="423"/>
      <c r="AX76" s="423"/>
      <c r="AY76" s="423"/>
      <c r="AZ76" s="423"/>
      <c r="BA76" s="423"/>
      <c r="BB76" s="423"/>
      <c r="BC76" s="423"/>
      <c r="BD76" s="423"/>
      <c r="BE76" s="423"/>
      <c r="BF76" s="423"/>
      <c r="BG76" s="423"/>
      <c r="BH76" s="423"/>
      <c r="BI76" s="423"/>
      <c r="BJ76" s="423"/>
      <c r="BK76" s="423"/>
      <c r="BL76" s="423"/>
      <c r="BM76" s="423"/>
      <c r="BN76" s="423"/>
      <c r="BO76" s="423"/>
      <c r="BP76" s="423"/>
      <c r="BQ76" s="423"/>
      <c r="BR76" s="423"/>
      <c r="BS76" s="423"/>
      <c r="BT76" s="423"/>
      <c r="BU76" s="423"/>
      <c r="BV76" s="423"/>
      <c r="BW76" s="423"/>
    </row>
    <row r="77" spans="1:75" ht="22.5" x14ac:dyDescent="0.25">
      <c r="A77" s="48" t="s">
        <v>82</v>
      </c>
      <c r="B77" s="147" t="s">
        <v>75</v>
      </c>
      <c r="C77" s="141" t="s">
        <v>391</v>
      </c>
      <c r="D77" s="499"/>
      <c r="E77" s="595"/>
      <c r="F77" s="605"/>
      <c r="G77" s="605"/>
      <c r="H77" s="605"/>
      <c r="I77" s="605"/>
      <c r="J77" s="605"/>
      <c r="K77" s="605"/>
      <c r="L77" s="605"/>
      <c r="M77" s="605"/>
      <c r="N77" s="605"/>
      <c r="O77" s="605"/>
      <c r="P77" s="605"/>
      <c r="Q77" s="605"/>
      <c r="R77" s="605"/>
      <c r="S77" s="605"/>
      <c r="T77" s="605"/>
      <c r="U77" s="605"/>
      <c r="V77" s="605"/>
      <c r="W77" s="605"/>
      <c r="X77" s="605"/>
      <c r="Y77" s="605"/>
      <c r="Z77" s="605"/>
      <c r="AA77" s="605"/>
      <c r="AB77" s="605"/>
      <c r="AC77" s="605"/>
      <c r="AD77" s="605"/>
      <c r="AE77" s="605"/>
      <c r="AF77" s="605"/>
      <c r="AG77" s="605"/>
      <c r="AH77" s="605"/>
      <c r="AI77" s="605"/>
      <c r="AJ77" s="605"/>
      <c r="AK77" s="605"/>
      <c r="AL77" s="605"/>
      <c r="AM77" s="605"/>
      <c r="AN77" s="605"/>
      <c r="AO77" s="605"/>
      <c r="AP77" s="605"/>
      <c r="AQ77" s="605"/>
      <c r="AR77" s="605"/>
      <c r="AS77" s="423"/>
      <c r="AT77" s="423"/>
      <c r="AU77" s="423"/>
      <c r="AV77" s="423"/>
      <c r="AW77" s="423"/>
      <c r="AX77" s="423"/>
      <c r="AY77" s="423"/>
      <c r="AZ77" s="423"/>
      <c r="BA77" s="423"/>
      <c r="BB77" s="423"/>
      <c r="BC77" s="423"/>
      <c r="BD77" s="423"/>
      <c r="BE77" s="423"/>
      <c r="BF77" s="423"/>
      <c r="BG77" s="423"/>
      <c r="BH77" s="423"/>
      <c r="BI77" s="423"/>
      <c r="BJ77" s="423"/>
      <c r="BK77" s="423"/>
      <c r="BL77" s="423"/>
      <c r="BM77" s="423"/>
      <c r="BN77" s="423"/>
      <c r="BO77" s="423"/>
      <c r="BP77" s="423"/>
      <c r="BQ77" s="423"/>
      <c r="BR77" s="423"/>
      <c r="BS77" s="423"/>
      <c r="BT77" s="423"/>
      <c r="BU77" s="423"/>
      <c r="BV77" s="423"/>
      <c r="BW77" s="423"/>
    </row>
    <row r="78" spans="1:75" ht="33.75" x14ac:dyDescent="0.25">
      <c r="A78" s="48" t="s">
        <v>83</v>
      </c>
      <c r="B78" s="147" t="s">
        <v>75</v>
      </c>
      <c r="C78" s="141" t="s">
        <v>84</v>
      </c>
      <c r="D78" s="499"/>
      <c r="E78" s="595"/>
      <c r="F78" s="605"/>
      <c r="G78" s="605"/>
      <c r="H78" s="605"/>
      <c r="I78" s="605"/>
      <c r="J78" s="605"/>
      <c r="K78" s="605"/>
      <c r="L78" s="605"/>
      <c r="M78" s="605"/>
      <c r="N78" s="605"/>
      <c r="O78" s="605"/>
      <c r="P78" s="605"/>
      <c r="Q78" s="605"/>
      <c r="R78" s="605"/>
      <c r="S78" s="605"/>
      <c r="T78" s="605"/>
      <c r="U78" s="605"/>
      <c r="V78" s="605"/>
      <c r="W78" s="605"/>
      <c r="X78" s="605"/>
      <c r="Y78" s="605"/>
      <c r="Z78" s="605"/>
      <c r="AA78" s="605"/>
      <c r="AB78" s="605"/>
      <c r="AC78" s="605"/>
      <c r="AD78" s="605"/>
      <c r="AE78" s="605"/>
      <c r="AF78" s="605"/>
      <c r="AG78" s="605"/>
      <c r="AH78" s="605"/>
      <c r="AI78" s="605"/>
      <c r="AJ78" s="605"/>
      <c r="AK78" s="605"/>
      <c r="AL78" s="605"/>
      <c r="AM78" s="605"/>
      <c r="AN78" s="605"/>
      <c r="AO78" s="605"/>
      <c r="AP78" s="605"/>
      <c r="AQ78" s="605"/>
      <c r="AR78" s="605"/>
      <c r="AS78" s="423"/>
      <c r="AT78" s="423"/>
      <c r="AU78" s="423"/>
      <c r="AV78" s="423"/>
      <c r="AW78" s="423"/>
      <c r="AX78" s="423"/>
      <c r="AY78" s="423"/>
      <c r="AZ78" s="423"/>
      <c r="BA78" s="423"/>
      <c r="BB78" s="423"/>
      <c r="BC78" s="423"/>
      <c r="BD78" s="423"/>
      <c r="BE78" s="423"/>
      <c r="BF78" s="423"/>
      <c r="BG78" s="423"/>
      <c r="BH78" s="423"/>
      <c r="BI78" s="423"/>
      <c r="BJ78" s="423"/>
      <c r="BK78" s="423"/>
      <c r="BL78" s="423"/>
      <c r="BM78" s="423"/>
      <c r="BN78" s="423"/>
      <c r="BO78" s="423"/>
      <c r="BP78" s="423"/>
      <c r="BQ78" s="423"/>
      <c r="BR78" s="423"/>
      <c r="BS78" s="423"/>
      <c r="BT78" s="423"/>
      <c r="BU78" s="423"/>
      <c r="BV78" s="423"/>
      <c r="BW78" s="423"/>
    </row>
    <row r="79" spans="1:75" ht="22.5" x14ac:dyDescent="0.25">
      <c r="A79" s="48" t="s">
        <v>85</v>
      </c>
      <c r="B79" s="147" t="s">
        <v>75</v>
      </c>
      <c r="C79" s="141" t="s">
        <v>86</v>
      </c>
      <c r="D79" s="499"/>
      <c r="E79" s="595"/>
      <c r="F79" s="605"/>
      <c r="G79" s="605"/>
      <c r="H79" s="605"/>
      <c r="I79" s="605"/>
      <c r="J79" s="605"/>
      <c r="K79" s="605"/>
      <c r="L79" s="605"/>
      <c r="M79" s="605"/>
      <c r="N79" s="605"/>
      <c r="O79" s="605"/>
      <c r="P79" s="605"/>
      <c r="Q79" s="605"/>
      <c r="R79" s="605"/>
      <c r="S79" s="605"/>
      <c r="T79" s="605"/>
      <c r="U79" s="605"/>
      <c r="V79" s="605"/>
      <c r="W79" s="605"/>
      <c r="X79" s="605"/>
      <c r="Y79" s="605"/>
      <c r="Z79" s="605"/>
      <c r="AA79" s="605"/>
      <c r="AB79" s="605"/>
      <c r="AC79" s="605"/>
      <c r="AD79" s="605"/>
      <c r="AE79" s="605"/>
      <c r="AF79" s="605"/>
      <c r="AG79" s="605"/>
      <c r="AH79" s="605"/>
      <c r="AI79" s="605"/>
      <c r="AJ79" s="605"/>
      <c r="AK79" s="605"/>
      <c r="AL79" s="605"/>
      <c r="AM79" s="605"/>
      <c r="AN79" s="605"/>
      <c r="AO79" s="605"/>
      <c r="AP79" s="605"/>
      <c r="AQ79" s="605"/>
      <c r="AR79" s="605"/>
      <c r="AS79" s="423"/>
      <c r="AT79" s="423"/>
      <c r="AU79" s="423"/>
      <c r="AV79" s="423"/>
      <c r="AW79" s="423"/>
      <c r="AX79" s="423"/>
      <c r="AY79" s="423"/>
      <c r="AZ79" s="423"/>
      <c r="BA79" s="423"/>
      <c r="BB79" s="423"/>
      <c r="BC79" s="423"/>
      <c r="BD79" s="423"/>
      <c r="BE79" s="423"/>
      <c r="BF79" s="423"/>
      <c r="BG79" s="423"/>
      <c r="BH79" s="423"/>
      <c r="BI79" s="423"/>
      <c r="BJ79" s="423"/>
      <c r="BK79" s="423"/>
      <c r="BL79" s="423"/>
      <c r="BM79" s="423"/>
      <c r="BN79" s="423"/>
      <c r="BO79" s="423"/>
      <c r="BP79" s="423"/>
      <c r="BQ79" s="423"/>
      <c r="BR79" s="423"/>
      <c r="BS79" s="423"/>
      <c r="BT79" s="423"/>
      <c r="BU79" s="423"/>
      <c r="BV79" s="423"/>
      <c r="BW79" s="423"/>
    </row>
    <row r="80" spans="1:75" ht="22.5" x14ac:dyDescent="0.25">
      <c r="A80" s="40" t="s">
        <v>87</v>
      </c>
      <c r="B80" s="147" t="s">
        <v>75</v>
      </c>
      <c r="C80" s="147" t="s">
        <v>88</v>
      </c>
      <c r="D80" s="479"/>
      <c r="E80" s="595"/>
      <c r="F80" s="605"/>
      <c r="G80" s="605"/>
      <c r="H80" s="605"/>
      <c r="I80" s="605"/>
      <c r="J80" s="605"/>
      <c r="K80" s="605"/>
      <c r="L80" s="605"/>
      <c r="M80" s="605"/>
      <c r="N80" s="605"/>
      <c r="O80" s="605"/>
      <c r="P80" s="605"/>
      <c r="Q80" s="605"/>
      <c r="R80" s="605"/>
      <c r="S80" s="605"/>
      <c r="T80" s="605"/>
      <c r="U80" s="605"/>
      <c r="V80" s="605"/>
      <c r="W80" s="605"/>
      <c r="X80" s="605"/>
      <c r="Y80" s="605"/>
      <c r="Z80" s="605"/>
      <c r="AA80" s="605"/>
      <c r="AB80" s="605"/>
      <c r="AC80" s="605"/>
      <c r="AD80" s="605"/>
      <c r="AE80" s="605"/>
      <c r="AF80" s="605"/>
      <c r="AG80" s="605"/>
      <c r="AH80" s="605"/>
      <c r="AI80" s="605"/>
      <c r="AJ80" s="605"/>
      <c r="AK80" s="605"/>
      <c r="AL80" s="605"/>
      <c r="AM80" s="605"/>
      <c r="AN80" s="605"/>
      <c r="AO80" s="605"/>
      <c r="AP80" s="605"/>
      <c r="AQ80" s="605"/>
      <c r="AR80" s="605"/>
      <c r="AS80" s="423"/>
      <c r="AT80" s="423"/>
      <c r="AU80" s="423"/>
      <c r="AV80" s="423"/>
      <c r="AW80" s="423"/>
      <c r="AX80" s="423"/>
      <c r="AY80" s="423"/>
      <c r="AZ80" s="423"/>
      <c r="BA80" s="423"/>
      <c r="BB80" s="423"/>
      <c r="BC80" s="423"/>
      <c r="BD80" s="423"/>
      <c r="BE80" s="423"/>
      <c r="BF80" s="423"/>
      <c r="BG80" s="423"/>
      <c r="BH80" s="423"/>
      <c r="BI80" s="423"/>
      <c r="BJ80" s="423"/>
      <c r="BK80" s="423"/>
      <c r="BL80" s="423"/>
      <c r="BM80" s="423"/>
      <c r="BN80" s="423"/>
      <c r="BO80" s="423"/>
      <c r="BP80" s="423"/>
      <c r="BQ80" s="423"/>
      <c r="BR80" s="423"/>
      <c r="BS80" s="423"/>
      <c r="BT80" s="423"/>
      <c r="BU80" s="423"/>
      <c r="BV80" s="423"/>
      <c r="BW80" s="423"/>
    </row>
    <row r="81" spans="1:75" ht="3" customHeight="1" x14ac:dyDescent="0.25">
      <c r="A81" s="206"/>
      <c r="B81" s="207"/>
      <c r="C81" s="207"/>
      <c r="D81" s="207"/>
      <c r="E81" s="406"/>
      <c r="F81" s="407"/>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7"/>
      <c r="AY81" s="407"/>
      <c r="AZ81" s="407"/>
      <c r="BA81" s="407"/>
      <c r="BB81" s="407"/>
      <c r="BC81" s="407"/>
      <c r="BD81" s="407"/>
      <c r="BE81" s="407"/>
      <c r="BF81" s="407"/>
      <c r="BG81" s="407"/>
      <c r="BH81" s="407"/>
      <c r="BI81" s="407"/>
      <c r="BJ81" s="407"/>
      <c r="BK81" s="407"/>
      <c r="BL81" s="407"/>
      <c r="BM81" s="407"/>
      <c r="BN81" s="407"/>
      <c r="BO81" s="407"/>
      <c r="BP81" s="407"/>
      <c r="BQ81" s="407"/>
      <c r="BR81" s="407"/>
      <c r="BS81" s="407"/>
      <c r="BT81" s="407"/>
      <c r="BU81" s="407"/>
      <c r="BV81" s="407"/>
      <c r="BW81" s="407"/>
    </row>
    <row r="82" spans="1:75" ht="22.5" x14ac:dyDescent="0.25">
      <c r="A82" s="62" t="s">
        <v>89</v>
      </c>
      <c r="B82" s="147" t="s">
        <v>393</v>
      </c>
      <c r="C82" s="63" t="s">
        <v>90</v>
      </c>
      <c r="D82" s="360" t="s">
        <v>223</v>
      </c>
      <c r="E82" s="395">
        <f>SUM(F82:BW82)</f>
        <v>0</v>
      </c>
      <c r="F82" s="412"/>
      <c r="G82" s="412"/>
      <c r="H82" s="412"/>
      <c r="I82" s="412"/>
      <c r="J82" s="412"/>
      <c r="K82" s="412"/>
      <c r="L82" s="412"/>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2"/>
      <c r="AK82" s="412"/>
      <c r="AL82" s="412"/>
      <c r="AM82" s="412"/>
      <c r="AN82" s="412"/>
      <c r="AO82" s="412"/>
      <c r="AP82" s="412"/>
      <c r="AQ82" s="412"/>
      <c r="AR82" s="412"/>
      <c r="AS82" s="426"/>
      <c r="AT82" s="426"/>
      <c r="AU82" s="426"/>
      <c r="AV82" s="426"/>
      <c r="AW82" s="426"/>
      <c r="AX82" s="426"/>
      <c r="AY82" s="426"/>
      <c r="AZ82" s="426"/>
      <c r="BA82" s="426"/>
      <c r="BB82" s="426"/>
      <c r="BC82" s="426"/>
      <c r="BD82" s="426"/>
      <c r="BE82" s="426"/>
      <c r="BF82" s="426"/>
      <c r="BG82" s="426"/>
      <c r="BH82" s="426"/>
      <c r="BI82" s="426"/>
      <c r="BJ82" s="426"/>
      <c r="BK82" s="426"/>
      <c r="BL82" s="426"/>
      <c r="BM82" s="426"/>
      <c r="BN82" s="426"/>
      <c r="BO82" s="426"/>
      <c r="BP82" s="426"/>
      <c r="BQ82" s="426"/>
      <c r="BR82" s="426"/>
      <c r="BS82" s="426"/>
      <c r="BT82" s="426"/>
      <c r="BU82" s="426"/>
      <c r="BV82" s="426"/>
      <c r="BW82" s="426"/>
    </row>
    <row r="83" spans="1:75" ht="22.5" x14ac:dyDescent="0.25">
      <c r="A83" s="45" t="s">
        <v>91</v>
      </c>
      <c r="B83" s="147" t="s">
        <v>393</v>
      </c>
      <c r="C83" s="141" t="s">
        <v>292</v>
      </c>
      <c r="D83" s="370" t="s">
        <v>223</v>
      </c>
      <c r="E83" s="395">
        <f>SUM(F83:BW83)</f>
        <v>0</v>
      </c>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402"/>
      <c r="AO83" s="402"/>
      <c r="AP83" s="402"/>
      <c r="AQ83" s="402"/>
      <c r="AR83" s="402"/>
      <c r="AS83" s="402"/>
      <c r="AT83" s="402"/>
      <c r="AU83" s="402"/>
      <c r="AV83" s="402"/>
      <c r="AW83" s="402"/>
      <c r="AX83" s="402"/>
      <c r="AY83" s="402"/>
      <c r="AZ83" s="402"/>
      <c r="BA83" s="402"/>
      <c r="BB83" s="402"/>
      <c r="BC83" s="402"/>
      <c r="BD83" s="402"/>
      <c r="BE83" s="402"/>
      <c r="BF83" s="402"/>
      <c r="BG83" s="402"/>
      <c r="BH83" s="402"/>
      <c r="BI83" s="402"/>
      <c r="BJ83" s="402"/>
      <c r="BK83" s="402"/>
      <c r="BL83" s="402"/>
      <c r="BM83" s="402"/>
      <c r="BN83" s="402"/>
      <c r="BO83" s="402"/>
      <c r="BP83" s="402"/>
      <c r="BQ83" s="402"/>
      <c r="BR83" s="402"/>
      <c r="BS83" s="402"/>
      <c r="BT83" s="402"/>
      <c r="BU83" s="402"/>
      <c r="BV83" s="402"/>
      <c r="BW83" s="402"/>
    </row>
    <row r="84" spans="1:75" ht="22.5" x14ac:dyDescent="0.25">
      <c r="A84" s="35" t="s">
        <v>92</v>
      </c>
      <c r="B84" s="147" t="s">
        <v>393</v>
      </c>
      <c r="C84" s="147" t="s">
        <v>466</v>
      </c>
      <c r="D84" s="363" t="s">
        <v>268</v>
      </c>
      <c r="E84" s="395">
        <f>SUM(F84:BW84)</f>
        <v>0</v>
      </c>
      <c r="F84" s="409"/>
      <c r="G84" s="409"/>
      <c r="H84" s="409"/>
      <c r="I84" s="409"/>
      <c r="J84" s="409"/>
      <c r="K84" s="409"/>
      <c r="L84" s="409"/>
      <c r="M84" s="409"/>
      <c r="N84" s="409"/>
      <c r="O84" s="409"/>
      <c r="P84" s="409"/>
      <c r="Q84" s="409"/>
      <c r="R84" s="409"/>
      <c r="S84" s="409"/>
      <c r="T84" s="409"/>
      <c r="U84" s="409"/>
      <c r="V84" s="409"/>
      <c r="W84" s="409"/>
      <c r="X84" s="409"/>
      <c r="Y84" s="409"/>
      <c r="Z84" s="409"/>
      <c r="AA84" s="409"/>
      <c r="AB84" s="409"/>
      <c r="AC84" s="409"/>
      <c r="AD84" s="409"/>
      <c r="AE84" s="409"/>
      <c r="AF84" s="409"/>
      <c r="AG84" s="409"/>
      <c r="AH84" s="409"/>
      <c r="AI84" s="409"/>
      <c r="AJ84" s="409"/>
      <c r="AK84" s="409"/>
      <c r="AL84" s="409"/>
      <c r="AM84" s="409"/>
      <c r="AN84" s="409"/>
      <c r="AO84" s="409"/>
      <c r="AP84" s="409"/>
      <c r="AQ84" s="409"/>
      <c r="AR84" s="409"/>
      <c r="AS84" s="430"/>
      <c r="AT84" s="430"/>
      <c r="AU84" s="430"/>
      <c r="AV84" s="430"/>
      <c r="AW84" s="430"/>
      <c r="AX84" s="430"/>
      <c r="AY84" s="430"/>
      <c r="AZ84" s="430"/>
      <c r="BA84" s="430"/>
      <c r="BB84" s="430"/>
      <c r="BC84" s="430"/>
      <c r="BD84" s="430"/>
      <c r="BE84" s="430"/>
      <c r="BF84" s="430"/>
      <c r="BG84" s="430"/>
      <c r="BH84" s="430"/>
      <c r="BI84" s="430"/>
      <c r="BJ84" s="430"/>
      <c r="BK84" s="430"/>
      <c r="BL84" s="430"/>
      <c r="BM84" s="430"/>
      <c r="BN84" s="430"/>
      <c r="BO84" s="430"/>
      <c r="BP84" s="430"/>
      <c r="BQ84" s="430"/>
      <c r="BR84" s="430"/>
      <c r="BS84" s="430"/>
      <c r="BT84" s="430"/>
      <c r="BU84" s="430"/>
      <c r="BV84" s="430"/>
      <c r="BW84" s="430"/>
    </row>
    <row r="85" spans="1:75" ht="3" customHeight="1" x14ac:dyDescent="0.25">
      <c r="A85" s="206"/>
      <c r="B85" s="207"/>
      <c r="C85" s="207"/>
      <c r="D85" s="207"/>
      <c r="E85" s="406"/>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7"/>
      <c r="AM85" s="407"/>
      <c r="AN85" s="407"/>
      <c r="AO85" s="407"/>
      <c r="AP85" s="407"/>
      <c r="AQ85" s="407"/>
      <c r="AR85" s="407"/>
      <c r="AS85" s="407"/>
      <c r="AT85" s="407"/>
      <c r="AU85" s="407"/>
      <c r="AV85" s="407"/>
      <c r="AW85" s="407"/>
      <c r="AX85" s="407"/>
      <c r="AY85" s="407"/>
      <c r="AZ85" s="407"/>
      <c r="BA85" s="407"/>
      <c r="BB85" s="407"/>
      <c r="BC85" s="407"/>
      <c r="BD85" s="407"/>
      <c r="BE85" s="407"/>
      <c r="BF85" s="407"/>
      <c r="BG85" s="407"/>
      <c r="BH85" s="407"/>
      <c r="BI85" s="407"/>
      <c r="BJ85" s="407"/>
      <c r="BK85" s="407"/>
      <c r="BL85" s="407"/>
      <c r="BM85" s="407"/>
      <c r="BN85" s="407"/>
      <c r="BO85" s="407"/>
      <c r="BP85" s="407"/>
      <c r="BQ85" s="407"/>
      <c r="BR85" s="407"/>
      <c r="BS85" s="407"/>
      <c r="BT85" s="407"/>
      <c r="BU85" s="407"/>
      <c r="BV85" s="407"/>
      <c r="BW85" s="407"/>
    </row>
    <row r="86" spans="1:75" ht="45" customHeight="1" x14ac:dyDescent="0.25">
      <c r="A86" s="367" t="s">
        <v>318</v>
      </c>
      <c r="B86" s="147" t="s">
        <v>320</v>
      </c>
      <c r="C86" s="141" t="s">
        <v>321</v>
      </c>
      <c r="D86" s="489" t="s">
        <v>323</v>
      </c>
      <c r="E86" s="600">
        <f>SUM(F86:BW86)</f>
        <v>0</v>
      </c>
      <c r="F86" s="611"/>
      <c r="G86" s="611"/>
      <c r="H86" s="611"/>
      <c r="I86" s="611"/>
      <c r="J86" s="611"/>
      <c r="K86" s="611"/>
      <c r="L86" s="611"/>
      <c r="M86" s="611"/>
      <c r="N86" s="611"/>
      <c r="O86" s="611"/>
      <c r="P86" s="611"/>
      <c r="Q86" s="611"/>
      <c r="R86" s="611"/>
      <c r="S86" s="611"/>
      <c r="T86" s="611"/>
      <c r="U86" s="611"/>
      <c r="V86" s="611"/>
      <c r="W86" s="611"/>
      <c r="X86" s="611"/>
      <c r="Y86" s="611"/>
      <c r="Z86" s="611"/>
      <c r="AA86" s="611"/>
      <c r="AB86" s="611"/>
      <c r="AC86" s="611"/>
      <c r="AD86" s="611"/>
      <c r="AE86" s="611"/>
      <c r="AF86" s="611"/>
      <c r="AG86" s="611"/>
      <c r="AH86" s="611"/>
      <c r="AI86" s="611"/>
      <c r="AJ86" s="611"/>
      <c r="AK86" s="611"/>
      <c r="AL86" s="611"/>
      <c r="AM86" s="611"/>
      <c r="AN86" s="611"/>
      <c r="AO86" s="611"/>
      <c r="AP86" s="611"/>
      <c r="AQ86" s="611"/>
      <c r="AR86" s="611"/>
      <c r="AS86" s="425"/>
      <c r="AT86" s="425"/>
      <c r="AU86" s="425"/>
      <c r="AV86" s="425"/>
      <c r="AW86" s="425"/>
      <c r="AX86" s="425"/>
      <c r="AY86" s="425"/>
      <c r="AZ86" s="425"/>
      <c r="BA86" s="425"/>
      <c r="BB86" s="425"/>
      <c r="BC86" s="425"/>
      <c r="BD86" s="425"/>
      <c r="BE86" s="425"/>
      <c r="BF86" s="425"/>
      <c r="BG86" s="425"/>
      <c r="BH86" s="425"/>
      <c r="BI86" s="425"/>
      <c r="BJ86" s="425"/>
      <c r="BK86" s="425"/>
      <c r="BL86" s="425"/>
      <c r="BM86" s="425"/>
      <c r="BN86" s="425"/>
      <c r="BO86" s="425"/>
      <c r="BP86" s="425"/>
      <c r="BQ86" s="425"/>
      <c r="BR86" s="425"/>
      <c r="BS86" s="425"/>
      <c r="BT86" s="425"/>
      <c r="BU86" s="425"/>
      <c r="BV86" s="425"/>
      <c r="BW86" s="425"/>
    </row>
    <row r="87" spans="1:75" ht="22.5" x14ac:dyDescent="0.25">
      <c r="A87" s="364" t="s">
        <v>319</v>
      </c>
      <c r="B87" s="147" t="s">
        <v>320</v>
      </c>
      <c r="C87" s="141" t="s">
        <v>322</v>
      </c>
      <c r="D87" s="490"/>
      <c r="E87" s="599"/>
      <c r="F87" s="612"/>
      <c r="G87" s="612"/>
      <c r="H87" s="612"/>
      <c r="I87" s="612"/>
      <c r="J87" s="612"/>
      <c r="K87" s="612"/>
      <c r="L87" s="612"/>
      <c r="M87" s="612"/>
      <c r="N87" s="612"/>
      <c r="O87" s="612"/>
      <c r="P87" s="612"/>
      <c r="Q87" s="612"/>
      <c r="R87" s="612"/>
      <c r="S87" s="612"/>
      <c r="T87" s="612"/>
      <c r="U87" s="612"/>
      <c r="V87" s="612"/>
      <c r="W87" s="612"/>
      <c r="X87" s="612"/>
      <c r="Y87" s="612"/>
      <c r="Z87" s="612"/>
      <c r="AA87" s="612"/>
      <c r="AB87" s="612"/>
      <c r="AC87" s="612"/>
      <c r="AD87" s="612"/>
      <c r="AE87" s="612"/>
      <c r="AF87" s="612"/>
      <c r="AG87" s="612"/>
      <c r="AH87" s="612"/>
      <c r="AI87" s="612"/>
      <c r="AJ87" s="612"/>
      <c r="AK87" s="612"/>
      <c r="AL87" s="612"/>
      <c r="AM87" s="612"/>
      <c r="AN87" s="612"/>
      <c r="AO87" s="612"/>
      <c r="AP87" s="612"/>
      <c r="AQ87" s="612"/>
      <c r="AR87" s="612"/>
      <c r="AS87" s="426"/>
      <c r="AT87" s="426"/>
      <c r="AU87" s="426"/>
      <c r="AV87" s="426"/>
      <c r="AW87" s="426"/>
      <c r="AX87" s="426"/>
      <c r="AY87" s="426"/>
      <c r="AZ87" s="426"/>
      <c r="BA87" s="426"/>
      <c r="BB87" s="426"/>
      <c r="BC87" s="426"/>
      <c r="BD87" s="426"/>
      <c r="BE87" s="426"/>
      <c r="BF87" s="426"/>
      <c r="BG87" s="426"/>
      <c r="BH87" s="426"/>
      <c r="BI87" s="426"/>
      <c r="BJ87" s="426"/>
      <c r="BK87" s="426"/>
      <c r="BL87" s="426"/>
      <c r="BM87" s="426"/>
      <c r="BN87" s="426"/>
      <c r="BO87" s="426"/>
      <c r="BP87" s="426"/>
      <c r="BQ87" s="426"/>
      <c r="BR87" s="426"/>
      <c r="BS87" s="426"/>
      <c r="BT87" s="426"/>
      <c r="BU87" s="426"/>
      <c r="BV87" s="426"/>
      <c r="BW87" s="426"/>
    </row>
    <row r="88" spans="1:75" ht="3" customHeight="1" x14ac:dyDescent="0.25">
      <c r="A88" s="206"/>
      <c r="B88" s="207"/>
      <c r="C88" s="207"/>
      <c r="D88" s="207"/>
      <c r="E88" s="406"/>
      <c r="F88" s="407"/>
      <c r="G88" s="407"/>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c r="AL88" s="407"/>
      <c r="AM88" s="407"/>
      <c r="AN88" s="407"/>
      <c r="AO88" s="407"/>
      <c r="AP88" s="407"/>
      <c r="AQ88" s="407"/>
      <c r="AR88" s="407"/>
      <c r="AS88" s="407"/>
      <c r="AT88" s="407"/>
      <c r="AU88" s="407"/>
      <c r="AV88" s="407"/>
      <c r="AW88" s="407"/>
      <c r="AX88" s="407"/>
      <c r="AY88" s="407"/>
      <c r="AZ88" s="407"/>
      <c r="BA88" s="407"/>
      <c r="BB88" s="407"/>
      <c r="BC88" s="407"/>
      <c r="BD88" s="407"/>
      <c r="BE88" s="407"/>
      <c r="BF88" s="407"/>
      <c r="BG88" s="407"/>
      <c r="BH88" s="407"/>
      <c r="BI88" s="407"/>
      <c r="BJ88" s="407"/>
      <c r="BK88" s="407"/>
      <c r="BL88" s="407"/>
      <c r="BM88" s="407"/>
      <c r="BN88" s="407"/>
      <c r="BO88" s="407"/>
      <c r="BP88" s="407"/>
      <c r="BQ88" s="407"/>
      <c r="BR88" s="407"/>
      <c r="BS88" s="407"/>
      <c r="BT88" s="407"/>
      <c r="BU88" s="407"/>
      <c r="BV88" s="407"/>
      <c r="BW88" s="407"/>
    </row>
    <row r="89" spans="1:75" ht="22.5" customHeight="1" x14ac:dyDescent="0.25">
      <c r="A89" s="85" t="s">
        <v>94</v>
      </c>
      <c r="B89" s="147" t="s">
        <v>93</v>
      </c>
      <c r="C89" s="63" t="s">
        <v>95</v>
      </c>
      <c r="D89" s="536" t="s">
        <v>394</v>
      </c>
      <c r="E89" s="596">
        <f>SUM(F89:BW89)</f>
        <v>0</v>
      </c>
      <c r="F89" s="610"/>
      <c r="G89" s="610"/>
      <c r="H89" s="610"/>
      <c r="I89" s="610"/>
      <c r="J89" s="610"/>
      <c r="K89" s="610"/>
      <c r="L89" s="610"/>
      <c r="M89" s="610"/>
      <c r="N89" s="610"/>
      <c r="O89" s="610"/>
      <c r="P89" s="610"/>
      <c r="Q89" s="610"/>
      <c r="R89" s="610"/>
      <c r="S89" s="610"/>
      <c r="T89" s="610"/>
      <c r="U89" s="610"/>
      <c r="V89" s="610"/>
      <c r="W89" s="610"/>
      <c r="X89" s="610"/>
      <c r="Y89" s="610"/>
      <c r="Z89" s="610"/>
      <c r="AA89" s="610"/>
      <c r="AB89" s="610"/>
      <c r="AC89" s="610"/>
      <c r="AD89" s="610"/>
      <c r="AE89" s="610"/>
      <c r="AF89" s="610"/>
      <c r="AG89" s="610"/>
      <c r="AH89" s="610"/>
      <c r="AI89" s="610"/>
      <c r="AJ89" s="610"/>
      <c r="AK89" s="610"/>
      <c r="AL89" s="610"/>
      <c r="AM89" s="610"/>
      <c r="AN89" s="610"/>
      <c r="AO89" s="610"/>
      <c r="AP89" s="610"/>
      <c r="AQ89" s="610"/>
      <c r="AR89" s="610"/>
      <c r="AS89" s="432"/>
      <c r="AT89" s="432"/>
      <c r="AU89" s="432"/>
      <c r="AV89" s="432"/>
      <c r="AW89" s="432"/>
      <c r="AX89" s="432"/>
      <c r="AY89" s="432"/>
      <c r="AZ89" s="432"/>
      <c r="BA89" s="432"/>
      <c r="BB89" s="432"/>
      <c r="BC89" s="432"/>
      <c r="BD89" s="432"/>
      <c r="BE89" s="432"/>
      <c r="BF89" s="432"/>
      <c r="BG89" s="432"/>
      <c r="BH89" s="432"/>
      <c r="BI89" s="432"/>
      <c r="BJ89" s="432"/>
      <c r="BK89" s="432"/>
      <c r="BL89" s="432"/>
      <c r="BM89" s="432"/>
      <c r="BN89" s="432"/>
      <c r="BO89" s="432"/>
      <c r="BP89" s="432"/>
      <c r="BQ89" s="432"/>
      <c r="BR89" s="432"/>
      <c r="BS89" s="432"/>
      <c r="BT89" s="432"/>
      <c r="BU89" s="432"/>
      <c r="BV89" s="432"/>
      <c r="BW89" s="432"/>
    </row>
    <row r="90" spans="1:75" x14ac:dyDescent="0.25">
      <c r="A90" s="368" t="s">
        <v>96</v>
      </c>
      <c r="B90" s="147" t="s">
        <v>93</v>
      </c>
      <c r="C90" s="141" t="s">
        <v>97</v>
      </c>
      <c r="D90" s="513"/>
      <c r="E90" s="596"/>
      <c r="F90" s="610"/>
      <c r="G90" s="610"/>
      <c r="H90" s="610"/>
      <c r="I90" s="610"/>
      <c r="J90" s="610"/>
      <c r="K90" s="610"/>
      <c r="L90" s="610"/>
      <c r="M90" s="610"/>
      <c r="N90" s="610"/>
      <c r="O90" s="610"/>
      <c r="P90" s="610"/>
      <c r="Q90" s="610"/>
      <c r="R90" s="610"/>
      <c r="S90" s="610"/>
      <c r="T90" s="610"/>
      <c r="U90" s="610"/>
      <c r="V90" s="610"/>
      <c r="W90" s="610"/>
      <c r="X90" s="610"/>
      <c r="Y90" s="610"/>
      <c r="Z90" s="610"/>
      <c r="AA90" s="610"/>
      <c r="AB90" s="610"/>
      <c r="AC90" s="610"/>
      <c r="AD90" s="610"/>
      <c r="AE90" s="610"/>
      <c r="AF90" s="610"/>
      <c r="AG90" s="610"/>
      <c r="AH90" s="610"/>
      <c r="AI90" s="610"/>
      <c r="AJ90" s="610"/>
      <c r="AK90" s="610"/>
      <c r="AL90" s="610"/>
      <c r="AM90" s="610"/>
      <c r="AN90" s="610"/>
      <c r="AO90" s="610"/>
      <c r="AP90" s="610"/>
      <c r="AQ90" s="610"/>
      <c r="AR90" s="610"/>
      <c r="AS90" s="432"/>
      <c r="AT90" s="432"/>
      <c r="AU90" s="432"/>
      <c r="AV90" s="432"/>
      <c r="AW90" s="432"/>
      <c r="AX90" s="432"/>
      <c r="AY90" s="432"/>
      <c r="AZ90" s="432"/>
      <c r="BA90" s="432"/>
      <c r="BB90" s="432"/>
      <c r="BC90" s="432"/>
      <c r="BD90" s="432"/>
      <c r="BE90" s="432"/>
      <c r="BF90" s="432"/>
      <c r="BG90" s="432"/>
      <c r="BH90" s="432"/>
      <c r="BI90" s="432"/>
      <c r="BJ90" s="432"/>
      <c r="BK90" s="432"/>
      <c r="BL90" s="432"/>
      <c r="BM90" s="432"/>
      <c r="BN90" s="432"/>
      <c r="BO90" s="432"/>
      <c r="BP90" s="432"/>
      <c r="BQ90" s="432"/>
      <c r="BR90" s="432"/>
      <c r="BS90" s="432"/>
      <c r="BT90" s="432"/>
      <c r="BU90" s="432"/>
      <c r="BV90" s="432"/>
      <c r="BW90" s="432"/>
    </row>
    <row r="91" spans="1:75" ht="33.75" x14ac:dyDescent="0.25">
      <c r="A91" s="369" t="s">
        <v>98</v>
      </c>
      <c r="B91" s="147" t="s">
        <v>93</v>
      </c>
      <c r="C91" s="147" t="s">
        <v>99</v>
      </c>
      <c r="D91" s="544"/>
      <c r="E91" s="596"/>
      <c r="F91" s="610"/>
      <c r="G91" s="610"/>
      <c r="H91" s="610"/>
      <c r="I91" s="610"/>
      <c r="J91" s="610"/>
      <c r="K91" s="610"/>
      <c r="L91" s="610"/>
      <c r="M91" s="610"/>
      <c r="N91" s="610"/>
      <c r="O91" s="610"/>
      <c r="P91" s="610"/>
      <c r="Q91" s="610"/>
      <c r="R91" s="610"/>
      <c r="S91" s="610"/>
      <c r="T91" s="610"/>
      <c r="U91" s="610"/>
      <c r="V91" s="610"/>
      <c r="W91" s="610"/>
      <c r="X91" s="610"/>
      <c r="Y91" s="610"/>
      <c r="Z91" s="610"/>
      <c r="AA91" s="610"/>
      <c r="AB91" s="610"/>
      <c r="AC91" s="610"/>
      <c r="AD91" s="610"/>
      <c r="AE91" s="610"/>
      <c r="AF91" s="610"/>
      <c r="AG91" s="610"/>
      <c r="AH91" s="610"/>
      <c r="AI91" s="610"/>
      <c r="AJ91" s="610"/>
      <c r="AK91" s="610"/>
      <c r="AL91" s="610"/>
      <c r="AM91" s="610"/>
      <c r="AN91" s="610"/>
      <c r="AO91" s="610"/>
      <c r="AP91" s="610"/>
      <c r="AQ91" s="610"/>
      <c r="AR91" s="610"/>
      <c r="AS91" s="432"/>
      <c r="AT91" s="432"/>
      <c r="AU91" s="432"/>
      <c r="AV91" s="432"/>
      <c r="AW91" s="432"/>
      <c r="AX91" s="432"/>
      <c r="AY91" s="432"/>
      <c r="AZ91" s="432"/>
      <c r="BA91" s="432"/>
      <c r="BB91" s="432"/>
      <c r="BC91" s="432"/>
      <c r="BD91" s="432"/>
      <c r="BE91" s="432"/>
      <c r="BF91" s="432"/>
      <c r="BG91" s="432"/>
      <c r="BH91" s="432"/>
      <c r="BI91" s="432"/>
      <c r="BJ91" s="432"/>
      <c r="BK91" s="432"/>
      <c r="BL91" s="432"/>
      <c r="BM91" s="432"/>
      <c r="BN91" s="432"/>
      <c r="BO91" s="432"/>
      <c r="BP91" s="432"/>
      <c r="BQ91" s="432"/>
      <c r="BR91" s="432"/>
      <c r="BS91" s="432"/>
      <c r="BT91" s="432"/>
      <c r="BU91" s="432"/>
      <c r="BV91" s="432"/>
      <c r="BW91" s="432"/>
    </row>
    <row r="92" spans="1:75" ht="3" customHeight="1" x14ac:dyDescent="0.25">
      <c r="A92" s="206"/>
      <c r="B92" s="207"/>
      <c r="C92" s="207"/>
      <c r="D92" s="207"/>
      <c r="E92" s="406"/>
      <c r="F92" s="407"/>
      <c r="G92" s="407"/>
      <c r="H92" s="407"/>
      <c r="I92" s="407"/>
      <c r="J92" s="407"/>
      <c r="K92" s="407"/>
      <c r="L92" s="407"/>
      <c r="M92" s="407"/>
      <c r="N92" s="407"/>
      <c r="O92" s="407"/>
      <c r="P92" s="407"/>
      <c r="Q92" s="407"/>
      <c r="R92" s="407"/>
      <c r="S92" s="407"/>
      <c r="T92" s="407"/>
      <c r="U92" s="407"/>
      <c r="V92" s="407"/>
      <c r="W92" s="407"/>
      <c r="X92" s="407"/>
      <c r="Y92" s="407"/>
      <c r="Z92" s="407"/>
      <c r="AA92" s="407"/>
      <c r="AB92" s="407"/>
      <c r="AC92" s="407"/>
      <c r="AD92" s="407"/>
      <c r="AE92" s="407"/>
      <c r="AF92" s="407"/>
      <c r="AG92" s="407"/>
      <c r="AH92" s="407"/>
      <c r="AI92" s="407"/>
      <c r="AJ92" s="407"/>
      <c r="AK92" s="407"/>
      <c r="AL92" s="407"/>
      <c r="AM92" s="407"/>
      <c r="AN92" s="407"/>
      <c r="AO92" s="407"/>
      <c r="AP92" s="407"/>
      <c r="AQ92" s="407"/>
      <c r="AR92" s="407"/>
      <c r="AS92" s="407"/>
      <c r="AT92" s="407"/>
      <c r="AU92" s="407"/>
      <c r="AV92" s="407"/>
      <c r="AW92" s="407"/>
      <c r="AX92" s="407"/>
      <c r="AY92" s="407"/>
      <c r="AZ92" s="407"/>
      <c r="BA92" s="407"/>
      <c r="BB92" s="407"/>
      <c r="BC92" s="407"/>
      <c r="BD92" s="407"/>
      <c r="BE92" s="407"/>
      <c r="BF92" s="407"/>
      <c r="BG92" s="407"/>
      <c r="BH92" s="407"/>
      <c r="BI92" s="407"/>
      <c r="BJ92" s="407"/>
      <c r="BK92" s="407"/>
      <c r="BL92" s="407"/>
      <c r="BM92" s="407"/>
      <c r="BN92" s="407"/>
      <c r="BO92" s="407"/>
      <c r="BP92" s="407"/>
      <c r="BQ92" s="407"/>
      <c r="BR92" s="407"/>
      <c r="BS92" s="407"/>
      <c r="BT92" s="407"/>
      <c r="BU92" s="407"/>
      <c r="BV92" s="407"/>
      <c r="BW92" s="407"/>
    </row>
    <row r="93" spans="1:75" ht="33.75" x14ac:dyDescent="0.25">
      <c r="A93" s="367" t="s">
        <v>101</v>
      </c>
      <c r="B93" s="147" t="s">
        <v>100</v>
      </c>
      <c r="C93" s="63" t="s">
        <v>102</v>
      </c>
      <c r="D93" s="493" t="s">
        <v>209</v>
      </c>
      <c r="E93" s="597">
        <f>SUM(F93:BW93)</f>
        <v>0</v>
      </c>
      <c r="F93" s="606"/>
      <c r="G93" s="606"/>
      <c r="H93" s="606"/>
      <c r="I93" s="606"/>
      <c r="J93" s="606"/>
      <c r="K93" s="606"/>
      <c r="L93" s="606"/>
      <c r="M93" s="606"/>
      <c r="N93" s="606"/>
      <c r="O93" s="606"/>
      <c r="P93" s="606"/>
      <c r="Q93" s="606"/>
      <c r="R93" s="606"/>
      <c r="S93" s="606"/>
      <c r="T93" s="606"/>
      <c r="U93" s="606"/>
      <c r="V93" s="606"/>
      <c r="W93" s="606"/>
      <c r="X93" s="606"/>
      <c r="Y93" s="606"/>
      <c r="Z93" s="606"/>
      <c r="AA93" s="606"/>
      <c r="AB93" s="606"/>
      <c r="AC93" s="606"/>
      <c r="AD93" s="606"/>
      <c r="AE93" s="606"/>
      <c r="AF93" s="606"/>
      <c r="AG93" s="606"/>
      <c r="AH93" s="606"/>
      <c r="AI93" s="606"/>
      <c r="AJ93" s="606"/>
      <c r="AK93" s="606"/>
      <c r="AL93" s="606"/>
      <c r="AM93" s="606"/>
      <c r="AN93" s="606"/>
      <c r="AO93" s="606"/>
      <c r="AP93" s="606"/>
      <c r="AQ93" s="606"/>
      <c r="AR93" s="606"/>
      <c r="AS93" s="424"/>
      <c r="AT93" s="424"/>
      <c r="AU93" s="424"/>
      <c r="AV93" s="424"/>
      <c r="AW93" s="424"/>
      <c r="AX93" s="424"/>
      <c r="AY93" s="424"/>
      <c r="AZ93" s="424"/>
      <c r="BA93" s="424"/>
      <c r="BB93" s="424"/>
      <c r="BC93" s="424"/>
      <c r="BD93" s="424"/>
      <c r="BE93" s="424"/>
      <c r="BF93" s="424"/>
      <c r="BG93" s="424"/>
      <c r="BH93" s="424"/>
      <c r="BI93" s="424"/>
      <c r="BJ93" s="424"/>
      <c r="BK93" s="424"/>
      <c r="BL93" s="424"/>
      <c r="BM93" s="424"/>
      <c r="BN93" s="424"/>
      <c r="BO93" s="424"/>
      <c r="BP93" s="424"/>
      <c r="BQ93" s="424"/>
      <c r="BR93" s="424"/>
      <c r="BS93" s="424"/>
      <c r="BT93" s="424"/>
      <c r="BU93" s="424"/>
      <c r="BV93" s="424"/>
      <c r="BW93" s="424"/>
    </row>
    <row r="94" spans="1:75" ht="33.75" x14ac:dyDescent="0.25">
      <c r="A94" s="364" t="s">
        <v>103</v>
      </c>
      <c r="B94" s="147" t="s">
        <v>100</v>
      </c>
      <c r="C94" s="147" t="s">
        <v>104</v>
      </c>
      <c r="D94" s="479"/>
      <c r="E94" s="594"/>
      <c r="F94" s="604"/>
      <c r="G94" s="604"/>
      <c r="H94" s="604"/>
      <c r="I94" s="604"/>
      <c r="J94" s="604"/>
      <c r="K94" s="604"/>
      <c r="L94" s="604"/>
      <c r="M94" s="604"/>
      <c r="N94" s="604"/>
      <c r="O94" s="604"/>
      <c r="P94" s="604"/>
      <c r="Q94" s="604"/>
      <c r="R94" s="604"/>
      <c r="S94" s="604"/>
      <c r="T94" s="604"/>
      <c r="U94" s="604"/>
      <c r="V94" s="604"/>
      <c r="W94" s="604"/>
      <c r="X94" s="604"/>
      <c r="Y94" s="604"/>
      <c r="Z94" s="604"/>
      <c r="AA94" s="604"/>
      <c r="AB94" s="604"/>
      <c r="AC94" s="604"/>
      <c r="AD94" s="604"/>
      <c r="AE94" s="604"/>
      <c r="AF94" s="604"/>
      <c r="AG94" s="604"/>
      <c r="AH94" s="604"/>
      <c r="AI94" s="604"/>
      <c r="AJ94" s="604"/>
      <c r="AK94" s="604"/>
      <c r="AL94" s="604"/>
      <c r="AM94" s="604"/>
      <c r="AN94" s="604"/>
      <c r="AO94" s="604"/>
      <c r="AP94" s="604"/>
      <c r="AQ94" s="604"/>
      <c r="AR94" s="604"/>
      <c r="AS94" s="430"/>
      <c r="AT94" s="430"/>
      <c r="AU94" s="430"/>
      <c r="AV94" s="430"/>
      <c r="AW94" s="430"/>
      <c r="AX94" s="430"/>
      <c r="AY94" s="430"/>
      <c r="AZ94" s="430"/>
      <c r="BA94" s="430"/>
      <c r="BB94" s="430"/>
      <c r="BC94" s="430"/>
      <c r="BD94" s="430"/>
      <c r="BE94" s="430"/>
      <c r="BF94" s="430"/>
      <c r="BG94" s="430"/>
      <c r="BH94" s="430"/>
      <c r="BI94" s="430"/>
      <c r="BJ94" s="430"/>
      <c r="BK94" s="430"/>
      <c r="BL94" s="430"/>
      <c r="BM94" s="430"/>
      <c r="BN94" s="430"/>
      <c r="BO94" s="430"/>
      <c r="BP94" s="430"/>
      <c r="BQ94" s="430"/>
      <c r="BR94" s="430"/>
      <c r="BS94" s="430"/>
      <c r="BT94" s="430"/>
      <c r="BU94" s="430"/>
      <c r="BV94" s="430"/>
      <c r="BW94" s="430"/>
    </row>
    <row r="95" spans="1:75" ht="3" customHeight="1" x14ac:dyDescent="0.25">
      <c r="A95" s="206"/>
      <c r="B95" s="207"/>
      <c r="C95" s="207"/>
      <c r="D95" s="207"/>
      <c r="E95" s="406"/>
      <c r="F95" s="407"/>
      <c r="G95" s="407"/>
      <c r="H95" s="407"/>
      <c r="I95" s="407"/>
      <c r="J95" s="407"/>
      <c r="K95" s="407"/>
      <c r="L95" s="407"/>
      <c r="M95" s="407"/>
      <c r="N95" s="407"/>
      <c r="O95" s="407"/>
      <c r="P95" s="407"/>
      <c r="Q95" s="407"/>
      <c r="R95" s="407"/>
      <c r="S95" s="407"/>
      <c r="T95" s="407"/>
      <c r="U95" s="407"/>
      <c r="V95" s="407"/>
      <c r="W95" s="407"/>
      <c r="X95" s="407"/>
      <c r="Y95" s="407"/>
      <c r="Z95" s="407"/>
      <c r="AA95" s="407"/>
      <c r="AB95" s="407"/>
      <c r="AC95" s="407"/>
      <c r="AD95" s="407"/>
      <c r="AE95" s="407"/>
      <c r="AF95" s="407"/>
      <c r="AG95" s="407"/>
      <c r="AH95" s="407"/>
      <c r="AI95" s="407"/>
      <c r="AJ95" s="407"/>
      <c r="AK95" s="407"/>
      <c r="AL95" s="407"/>
      <c r="AM95" s="407"/>
      <c r="AN95" s="407"/>
      <c r="AO95" s="407"/>
      <c r="AP95" s="407"/>
      <c r="AQ95" s="407"/>
      <c r="AR95" s="407"/>
      <c r="AS95" s="407"/>
      <c r="AT95" s="407"/>
      <c r="AU95" s="407"/>
      <c r="AV95" s="407"/>
      <c r="AW95" s="407"/>
      <c r="AX95" s="407"/>
      <c r="AY95" s="407"/>
      <c r="AZ95" s="407"/>
      <c r="BA95" s="407"/>
      <c r="BB95" s="407"/>
      <c r="BC95" s="407"/>
      <c r="BD95" s="407"/>
      <c r="BE95" s="407"/>
      <c r="BF95" s="407"/>
      <c r="BG95" s="407"/>
      <c r="BH95" s="407"/>
      <c r="BI95" s="407"/>
      <c r="BJ95" s="407"/>
      <c r="BK95" s="407"/>
      <c r="BL95" s="407"/>
      <c r="BM95" s="407"/>
      <c r="BN95" s="407"/>
      <c r="BO95" s="407"/>
      <c r="BP95" s="407"/>
      <c r="BQ95" s="407"/>
      <c r="BR95" s="407"/>
      <c r="BS95" s="407"/>
      <c r="BT95" s="407"/>
      <c r="BU95" s="407"/>
      <c r="BV95" s="407"/>
      <c r="BW95" s="407"/>
    </row>
    <row r="96" spans="1:75" ht="22.5" customHeight="1" x14ac:dyDescent="0.25">
      <c r="A96" s="85" t="s">
        <v>105</v>
      </c>
      <c r="B96" s="478" t="s">
        <v>400</v>
      </c>
      <c r="C96" s="63" t="s">
        <v>106</v>
      </c>
      <c r="D96" s="493" t="s">
        <v>396</v>
      </c>
      <c r="E96" s="597">
        <f>SUM(F96:BW96)</f>
        <v>0</v>
      </c>
      <c r="F96" s="606"/>
      <c r="G96" s="606"/>
      <c r="H96" s="606"/>
      <c r="I96" s="606"/>
      <c r="J96" s="606"/>
      <c r="K96" s="606"/>
      <c r="L96" s="606"/>
      <c r="M96" s="606"/>
      <c r="N96" s="606"/>
      <c r="O96" s="606"/>
      <c r="P96" s="606"/>
      <c r="Q96" s="606"/>
      <c r="R96" s="606"/>
      <c r="S96" s="606"/>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424"/>
      <c r="AT96" s="424"/>
      <c r="AU96" s="424"/>
      <c r="AV96" s="424"/>
      <c r="AW96" s="424"/>
      <c r="AX96" s="424"/>
      <c r="AY96" s="424"/>
      <c r="AZ96" s="424"/>
      <c r="BA96" s="424"/>
      <c r="BB96" s="424"/>
      <c r="BC96" s="424"/>
      <c r="BD96" s="424"/>
      <c r="BE96" s="424"/>
      <c r="BF96" s="424"/>
      <c r="BG96" s="424"/>
      <c r="BH96" s="424"/>
      <c r="BI96" s="424"/>
      <c r="BJ96" s="424"/>
      <c r="BK96" s="424"/>
      <c r="BL96" s="424"/>
      <c r="BM96" s="424"/>
      <c r="BN96" s="424"/>
      <c r="BO96" s="424"/>
      <c r="BP96" s="424"/>
      <c r="BQ96" s="424"/>
      <c r="BR96" s="424"/>
      <c r="BS96" s="424"/>
      <c r="BT96" s="424"/>
      <c r="BU96" s="424"/>
      <c r="BV96" s="424"/>
      <c r="BW96" s="424"/>
    </row>
    <row r="97" spans="1:75" ht="31.5" customHeight="1" x14ac:dyDescent="0.25">
      <c r="A97" s="368" t="s">
        <v>107</v>
      </c>
      <c r="B97" s="478"/>
      <c r="C97" s="141" t="s">
        <v>108</v>
      </c>
      <c r="D97" s="479"/>
      <c r="E97" s="603"/>
      <c r="F97" s="613"/>
      <c r="G97" s="613"/>
      <c r="H97" s="613"/>
      <c r="I97" s="613"/>
      <c r="J97" s="613"/>
      <c r="K97" s="613"/>
      <c r="L97" s="613"/>
      <c r="M97" s="613"/>
      <c r="N97" s="613"/>
      <c r="O97" s="613"/>
      <c r="P97" s="613"/>
      <c r="Q97" s="613"/>
      <c r="R97" s="613"/>
      <c r="S97" s="613"/>
      <c r="T97" s="613"/>
      <c r="U97" s="613"/>
      <c r="V97" s="613"/>
      <c r="W97" s="613"/>
      <c r="X97" s="613"/>
      <c r="Y97" s="613"/>
      <c r="Z97" s="613"/>
      <c r="AA97" s="613"/>
      <c r="AB97" s="613"/>
      <c r="AC97" s="613"/>
      <c r="AD97" s="613"/>
      <c r="AE97" s="613"/>
      <c r="AF97" s="613"/>
      <c r="AG97" s="613"/>
      <c r="AH97" s="613"/>
      <c r="AI97" s="613"/>
      <c r="AJ97" s="613"/>
      <c r="AK97" s="613"/>
      <c r="AL97" s="613"/>
      <c r="AM97" s="613"/>
      <c r="AN97" s="613"/>
      <c r="AO97" s="613"/>
      <c r="AP97" s="613"/>
      <c r="AQ97" s="613"/>
      <c r="AR97" s="613"/>
      <c r="AS97" s="431"/>
      <c r="AT97" s="431"/>
      <c r="AU97" s="431"/>
      <c r="AV97" s="431"/>
      <c r="AW97" s="431"/>
      <c r="AX97" s="431"/>
      <c r="AY97" s="431"/>
      <c r="AZ97" s="431"/>
      <c r="BA97" s="431"/>
      <c r="BB97" s="431"/>
      <c r="BC97" s="431"/>
      <c r="BD97" s="431"/>
      <c r="BE97" s="431"/>
      <c r="BF97" s="431"/>
      <c r="BG97" s="431"/>
      <c r="BH97" s="431"/>
      <c r="BI97" s="431"/>
      <c r="BJ97" s="431"/>
      <c r="BK97" s="431"/>
      <c r="BL97" s="431"/>
      <c r="BM97" s="431"/>
      <c r="BN97" s="431"/>
      <c r="BO97" s="431"/>
      <c r="BP97" s="431"/>
      <c r="BQ97" s="431"/>
      <c r="BR97" s="431"/>
      <c r="BS97" s="431"/>
      <c r="BT97" s="431"/>
      <c r="BU97" s="431"/>
      <c r="BV97" s="431"/>
      <c r="BW97" s="431"/>
    </row>
    <row r="98" spans="1:75" ht="15" customHeight="1" x14ac:dyDescent="0.25">
      <c r="A98" s="496" t="s">
        <v>109</v>
      </c>
      <c r="B98" s="478"/>
      <c r="C98" s="498" t="s">
        <v>286</v>
      </c>
      <c r="D98" s="493" t="s">
        <v>397</v>
      </c>
      <c r="E98" s="594">
        <f>SUM(F98:BW98)</f>
        <v>0</v>
      </c>
      <c r="F98" s="604"/>
      <c r="G98" s="604"/>
      <c r="H98" s="604"/>
      <c r="I98" s="604"/>
      <c r="J98" s="604"/>
      <c r="K98" s="604"/>
      <c r="L98" s="604"/>
      <c r="M98" s="604"/>
      <c r="N98" s="604"/>
      <c r="O98" s="604"/>
      <c r="P98" s="604"/>
      <c r="Q98" s="604"/>
      <c r="R98" s="604"/>
      <c r="S98" s="604"/>
      <c r="T98" s="604"/>
      <c r="U98" s="604"/>
      <c r="V98" s="604"/>
      <c r="W98" s="604"/>
      <c r="X98" s="604"/>
      <c r="Y98" s="604"/>
      <c r="Z98" s="604"/>
      <c r="AA98" s="604"/>
      <c r="AB98" s="604"/>
      <c r="AC98" s="604"/>
      <c r="AD98" s="604"/>
      <c r="AE98" s="604"/>
      <c r="AF98" s="604"/>
      <c r="AG98" s="604"/>
      <c r="AH98" s="604"/>
      <c r="AI98" s="604"/>
      <c r="AJ98" s="604"/>
      <c r="AK98" s="604"/>
      <c r="AL98" s="604"/>
      <c r="AM98" s="604"/>
      <c r="AN98" s="604"/>
      <c r="AO98" s="604"/>
      <c r="AP98" s="604"/>
      <c r="AQ98" s="604"/>
      <c r="AR98" s="604"/>
      <c r="AS98" s="430"/>
      <c r="AT98" s="430"/>
      <c r="AU98" s="430"/>
      <c r="AV98" s="430"/>
      <c r="AW98" s="430"/>
      <c r="AX98" s="430"/>
      <c r="AY98" s="430"/>
      <c r="AZ98" s="430"/>
      <c r="BA98" s="430"/>
      <c r="BB98" s="430"/>
      <c r="BC98" s="430"/>
      <c r="BD98" s="430"/>
      <c r="BE98" s="430"/>
      <c r="BF98" s="430"/>
      <c r="BG98" s="430"/>
      <c r="BH98" s="430"/>
      <c r="BI98" s="430"/>
      <c r="BJ98" s="430"/>
      <c r="BK98" s="430"/>
      <c r="BL98" s="430"/>
      <c r="BM98" s="430"/>
      <c r="BN98" s="430"/>
      <c r="BO98" s="430"/>
      <c r="BP98" s="430"/>
      <c r="BQ98" s="430"/>
      <c r="BR98" s="430"/>
      <c r="BS98" s="430"/>
      <c r="BT98" s="430"/>
      <c r="BU98" s="430"/>
      <c r="BV98" s="430"/>
      <c r="BW98" s="430"/>
    </row>
    <row r="99" spans="1:75" x14ac:dyDescent="0.25">
      <c r="A99" s="497"/>
      <c r="B99" s="478"/>
      <c r="C99" s="489"/>
      <c r="D99" s="479"/>
      <c r="E99" s="595"/>
      <c r="F99" s="605"/>
      <c r="G99" s="605"/>
      <c r="H99" s="605"/>
      <c r="I99" s="605"/>
      <c r="J99" s="605"/>
      <c r="K99" s="605"/>
      <c r="L99" s="605"/>
      <c r="M99" s="605"/>
      <c r="N99" s="605"/>
      <c r="O99" s="605"/>
      <c r="P99" s="605"/>
      <c r="Q99" s="605"/>
      <c r="R99" s="605"/>
      <c r="S99" s="605"/>
      <c r="T99" s="605"/>
      <c r="U99" s="605"/>
      <c r="V99" s="605"/>
      <c r="W99" s="605"/>
      <c r="X99" s="605"/>
      <c r="Y99" s="605"/>
      <c r="Z99" s="605"/>
      <c r="AA99" s="605"/>
      <c r="AB99" s="605"/>
      <c r="AC99" s="605"/>
      <c r="AD99" s="605"/>
      <c r="AE99" s="605"/>
      <c r="AF99" s="605"/>
      <c r="AG99" s="605"/>
      <c r="AH99" s="605"/>
      <c r="AI99" s="605"/>
      <c r="AJ99" s="605"/>
      <c r="AK99" s="605"/>
      <c r="AL99" s="605"/>
      <c r="AM99" s="605"/>
      <c r="AN99" s="605"/>
      <c r="AO99" s="605"/>
      <c r="AP99" s="605"/>
      <c r="AQ99" s="605"/>
      <c r="AR99" s="605"/>
      <c r="AS99" s="423"/>
      <c r="AT99" s="423"/>
      <c r="AU99" s="423"/>
      <c r="AV99" s="423"/>
      <c r="AW99" s="423"/>
      <c r="AX99" s="423"/>
      <c r="AY99" s="423"/>
      <c r="AZ99" s="423"/>
      <c r="BA99" s="423"/>
      <c r="BB99" s="423"/>
      <c r="BC99" s="423"/>
      <c r="BD99" s="423"/>
      <c r="BE99" s="423"/>
      <c r="BF99" s="423"/>
      <c r="BG99" s="423"/>
      <c r="BH99" s="423"/>
      <c r="BI99" s="423"/>
      <c r="BJ99" s="423"/>
      <c r="BK99" s="423"/>
      <c r="BL99" s="423"/>
      <c r="BM99" s="423"/>
      <c r="BN99" s="423"/>
      <c r="BO99" s="423"/>
      <c r="BP99" s="423"/>
      <c r="BQ99" s="423"/>
      <c r="BR99" s="423"/>
      <c r="BS99" s="423"/>
      <c r="BT99" s="423"/>
      <c r="BU99" s="423"/>
      <c r="BV99" s="423"/>
      <c r="BW99" s="423"/>
    </row>
    <row r="100" spans="1:75" ht="3" customHeight="1" x14ac:dyDescent="0.25">
      <c r="A100" s="206"/>
      <c r="B100" s="207"/>
      <c r="C100" s="207"/>
      <c r="D100" s="207"/>
      <c r="E100" s="406"/>
      <c r="F100" s="407"/>
      <c r="G100" s="407"/>
      <c r="H100" s="407"/>
      <c r="I100" s="407"/>
      <c r="J100" s="407"/>
      <c r="K100" s="407"/>
      <c r="L100" s="407"/>
      <c r="M100" s="407"/>
      <c r="N100" s="407"/>
      <c r="O100" s="407"/>
      <c r="P100" s="407"/>
      <c r="Q100" s="407"/>
      <c r="R100" s="407"/>
      <c r="S100" s="407"/>
      <c r="T100" s="407"/>
      <c r="U100" s="407"/>
      <c r="V100" s="407"/>
      <c r="W100" s="407"/>
      <c r="X100" s="407"/>
      <c r="Y100" s="407"/>
      <c r="Z100" s="407"/>
      <c r="AA100" s="407"/>
      <c r="AB100" s="407"/>
      <c r="AC100" s="407"/>
      <c r="AD100" s="407"/>
      <c r="AE100" s="407"/>
      <c r="AF100" s="407"/>
      <c r="AG100" s="407"/>
      <c r="AH100" s="407"/>
      <c r="AI100" s="407"/>
      <c r="AJ100" s="407"/>
      <c r="AK100" s="407"/>
      <c r="AL100" s="407"/>
      <c r="AM100" s="407"/>
      <c r="AN100" s="407"/>
      <c r="AO100" s="407"/>
      <c r="AP100" s="407"/>
      <c r="AQ100" s="407"/>
      <c r="AR100" s="407"/>
      <c r="AS100" s="407"/>
      <c r="AT100" s="407"/>
      <c r="AU100" s="407"/>
      <c r="AV100" s="407"/>
      <c r="AW100" s="407"/>
      <c r="AX100" s="407"/>
      <c r="AY100" s="407"/>
      <c r="AZ100" s="407"/>
      <c r="BA100" s="407"/>
      <c r="BB100" s="407"/>
      <c r="BC100" s="407"/>
      <c r="BD100" s="407"/>
      <c r="BE100" s="407"/>
      <c r="BF100" s="407"/>
      <c r="BG100" s="407"/>
      <c r="BH100" s="407"/>
      <c r="BI100" s="407"/>
      <c r="BJ100" s="407"/>
      <c r="BK100" s="407"/>
      <c r="BL100" s="407"/>
      <c r="BM100" s="407"/>
      <c r="BN100" s="407"/>
      <c r="BO100" s="407"/>
      <c r="BP100" s="407"/>
      <c r="BQ100" s="407"/>
      <c r="BR100" s="407"/>
      <c r="BS100" s="407"/>
      <c r="BT100" s="407"/>
      <c r="BU100" s="407"/>
      <c r="BV100" s="407"/>
      <c r="BW100" s="407"/>
    </row>
    <row r="101" spans="1:75" ht="56.25" customHeight="1" x14ac:dyDescent="0.25">
      <c r="A101" s="367" t="s">
        <v>111</v>
      </c>
      <c r="B101" s="140" t="s">
        <v>110</v>
      </c>
      <c r="C101" s="63" t="s">
        <v>287</v>
      </c>
      <c r="D101" s="493" t="s">
        <v>477</v>
      </c>
      <c r="E101" s="595">
        <f>SUM(F101:BW101)</f>
        <v>0</v>
      </c>
      <c r="F101" s="605"/>
      <c r="G101" s="605"/>
      <c r="H101" s="605"/>
      <c r="I101" s="605"/>
      <c r="J101" s="605"/>
      <c r="K101" s="605"/>
      <c r="L101" s="605"/>
      <c r="M101" s="605"/>
      <c r="N101" s="605"/>
      <c r="O101" s="605"/>
      <c r="P101" s="605"/>
      <c r="Q101" s="605"/>
      <c r="R101" s="605"/>
      <c r="S101" s="605"/>
      <c r="T101" s="605"/>
      <c r="U101" s="605"/>
      <c r="V101" s="605"/>
      <c r="W101" s="605"/>
      <c r="X101" s="605"/>
      <c r="Y101" s="605"/>
      <c r="Z101" s="605"/>
      <c r="AA101" s="605"/>
      <c r="AB101" s="605"/>
      <c r="AC101" s="605"/>
      <c r="AD101" s="605"/>
      <c r="AE101" s="605"/>
      <c r="AF101" s="605"/>
      <c r="AG101" s="605"/>
      <c r="AH101" s="605"/>
      <c r="AI101" s="605"/>
      <c r="AJ101" s="605"/>
      <c r="AK101" s="605"/>
      <c r="AL101" s="605"/>
      <c r="AM101" s="605"/>
      <c r="AN101" s="605"/>
      <c r="AO101" s="605"/>
      <c r="AP101" s="605"/>
      <c r="AQ101" s="605"/>
      <c r="AR101" s="605"/>
      <c r="AS101" s="423"/>
      <c r="AT101" s="423"/>
      <c r="AU101" s="423"/>
      <c r="AV101" s="423"/>
      <c r="AW101" s="423"/>
      <c r="AX101" s="423"/>
      <c r="AY101" s="423"/>
      <c r="AZ101" s="423"/>
      <c r="BA101" s="423"/>
      <c r="BB101" s="423"/>
      <c r="BC101" s="423"/>
      <c r="BD101" s="423"/>
      <c r="BE101" s="423"/>
      <c r="BF101" s="423"/>
      <c r="BG101" s="423"/>
      <c r="BH101" s="423"/>
      <c r="BI101" s="423"/>
      <c r="BJ101" s="423"/>
      <c r="BK101" s="423"/>
      <c r="BL101" s="423"/>
      <c r="BM101" s="423"/>
      <c r="BN101" s="423"/>
      <c r="BO101" s="423"/>
      <c r="BP101" s="423"/>
      <c r="BQ101" s="423"/>
      <c r="BR101" s="423"/>
      <c r="BS101" s="423"/>
      <c r="BT101" s="423"/>
      <c r="BU101" s="423"/>
      <c r="BV101" s="423"/>
      <c r="BW101" s="423"/>
    </row>
    <row r="102" spans="1:75" ht="56.25" x14ac:dyDescent="0.25">
      <c r="A102" s="31" t="s">
        <v>112</v>
      </c>
      <c r="B102" s="140" t="s">
        <v>110</v>
      </c>
      <c r="C102" s="141" t="s">
        <v>113</v>
      </c>
      <c r="D102" s="479"/>
      <c r="E102" s="597"/>
      <c r="F102" s="606"/>
      <c r="G102" s="606"/>
      <c r="H102" s="606"/>
      <c r="I102" s="606"/>
      <c r="J102" s="606"/>
      <c r="K102" s="606"/>
      <c r="L102" s="606"/>
      <c r="M102" s="606"/>
      <c r="N102" s="606"/>
      <c r="O102" s="606"/>
      <c r="P102" s="606"/>
      <c r="Q102" s="606"/>
      <c r="R102" s="606"/>
      <c r="S102" s="606"/>
      <c r="T102" s="606"/>
      <c r="U102" s="606"/>
      <c r="V102" s="606"/>
      <c r="W102" s="606"/>
      <c r="X102" s="606"/>
      <c r="Y102" s="606"/>
      <c r="Z102" s="606"/>
      <c r="AA102" s="606"/>
      <c r="AB102" s="606"/>
      <c r="AC102" s="606"/>
      <c r="AD102" s="606"/>
      <c r="AE102" s="606"/>
      <c r="AF102" s="606"/>
      <c r="AG102" s="606"/>
      <c r="AH102" s="606"/>
      <c r="AI102" s="606"/>
      <c r="AJ102" s="606"/>
      <c r="AK102" s="606"/>
      <c r="AL102" s="606"/>
      <c r="AM102" s="606"/>
      <c r="AN102" s="606"/>
      <c r="AO102" s="606"/>
      <c r="AP102" s="606"/>
      <c r="AQ102" s="606"/>
      <c r="AR102" s="606"/>
      <c r="AS102" s="424"/>
      <c r="AT102" s="424"/>
      <c r="AU102" s="424"/>
      <c r="AV102" s="424"/>
      <c r="AW102" s="424"/>
      <c r="AX102" s="424"/>
      <c r="AY102" s="424"/>
      <c r="AZ102" s="424"/>
      <c r="BA102" s="424"/>
      <c r="BB102" s="424"/>
      <c r="BC102" s="424"/>
      <c r="BD102" s="424"/>
      <c r="BE102" s="424"/>
      <c r="BF102" s="424"/>
      <c r="BG102" s="424"/>
      <c r="BH102" s="424"/>
      <c r="BI102" s="424"/>
      <c r="BJ102" s="424"/>
      <c r="BK102" s="424"/>
      <c r="BL102" s="424"/>
      <c r="BM102" s="424"/>
      <c r="BN102" s="424"/>
      <c r="BO102" s="424"/>
      <c r="BP102" s="424"/>
      <c r="BQ102" s="424"/>
      <c r="BR102" s="424"/>
      <c r="BS102" s="424"/>
      <c r="BT102" s="424"/>
      <c r="BU102" s="424"/>
      <c r="BV102" s="424"/>
      <c r="BW102" s="424"/>
    </row>
    <row r="103" spans="1:75" ht="33.75" x14ac:dyDescent="0.25">
      <c r="A103" s="31" t="s">
        <v>114</v>
      </c>
      <c r="B103" s="140" t="s">
        <v>110</v>
      </c>
      <c r="C103" s="141" t="s">
        <v>244</v>
      </c>
      <c r="D103" s="493" t="s">
        <v>222</v>
      </c>
      <c r="E103" s="594">
        <f>SUM(F103:BW103)</f>
        <v>0</v>
      </c>
      <c r="F103" s="604"/>
      <c r="G103" s="604"/>
      <c r="H103" s="604"/>
      <c r="I103" s="604"/>
      <c r="J103" s="604"/>
      <c r="K103" s="604"/>
      <c r="L103" s="604"/>
      <c r="M103" s="604"/>
      <c r="N103" s="604"/>
      <c r="O103" s="604"/>
      <c r="P103" s="604"/>
      <c r="Q103" s="604"/>
      <c r="R103" s="604"/>
      <c r="S103" s="604"/>
      <c r="T103" s="604"/>
      <c r="U103" s="604"/>
      <c r="V103" s="604"/>
      <c r="W103" s="604"/>
      <c r="X103" s="604"/>
      <c r="Y103" s="604"/>
      <c r="Z103" s="604"/>
      <c r="AA103" s="604"/>
      <c r="AB103" s="604"/>
      <c r="AC103" s="604"/>
      <c r="AD103" s="604"/>
      <c r="AE103" s="604"/>
      <c r="AF103" s="604"/>
      <c r="AG103" s="604"/>
      <c r="AH103" s="604"/>
      <c r="AI103" s="604"/>
      <c r="AJ103" s="604"/>
      <c r="AK103" s="604"/>
      <c r="AL103" s="604"/>
      <c r="AM103" s="604"/>
      <c r="AN103" s="604"/>
      <c r="AO103" s="604"/>
      <c r="AP103" s="604"/>
      <c r="AQ103" s="604"/>
      <c r="AR103" s="604"/>
      <c r="AS103" s="430"/>
      <c r="AT103" s="430"/>
      <c r="AU103" s="430"/>
      <c r="AV103" s="430"/>
      <c r="AW103" s="430"/>
      <c r="AX103" s="430"/>
      <c r="AY103" s="430"/>
      <c r="AZ103" s="430"/>
      <c r="BA103" s="430"/>
      <c r="BB103" s="430"/>
      <c r="BC103" s="430"/>
      <c r="BD103" s="430"/>
      <c r="BE103" s="430"/>
      <c r="BF103" s="430"/>
      <c r="BG103" s="430"/>
      <c r="BH103" s="430"/>
      <c r="BI103" s="430"/>
      <c r="BJ103" s="430"/>
      <c r="BK103" s="430"/>
      <c r="BL103" s="430"/>
      <c r="BM103" s="430"/>
      <c r="BN103" s="430"/>
      <c r="BO103" s="430"/>
      <c r="BP103" s="430"/>
      <c r="BQ103" s="430"/>
      <c r="BR103" s="430"/>
      <c r="BS103" s="430"/>
      <c r="BT103" s="430"/>
      <c r="BU103" s="430"/>
      <c r="BV103" s="430"/>
      <c r="BW103" s="430"/>
    </row>
    <row r="104" spans="1:75" ht="22.5" x14ac:dyDescent="0.25">
      <c r="A104" s="364" t="s">
        <v>115</v>
      </c>
      <c r="B104" s="140" t="s">
        <v>110</v>
      </c>
      <c r="C104" s="91" t="s">
        <v>116</v>
      </c>
      <c r="D104" s="479"/>
      <c r="E104" s="595"/>
      <c r="F104" s="605"/>
      <c r="G104" s="605"/>
      <c r="H104" s="605"/>
      <c r="I104" s="605"/>
      <c r="J104" s="605"/>
      <c r="K104" s="605"/>
      <c r="L104" s="605"/>
      <c r="M104" s="605"/>
      <c r="N104" s="605"/>
      <c r="O104" s="605"/>
      <c r="P104" s="605"/>
      <c r="Q104" s="605"/>
      <c r="R104" s="605"/>
      <c r="S104" s="605"/>
      <c r="T104" s="605"/>
      <c r="U104" s="605"/>
      <c r="V104" s="605"/>
      <c r="W104" s="605"/>
      <c r="X104" s="605"/>
      <c r="Y104" s="605"/>
      <c r="Z104" s="605"/>
      <c r="AA104" s="605"/>
      <c r="AB104" s="605"/>
      <c r="AC104" s="605"/>
      <c r="AD104" s="605"/>
      <c r="AE104" s="605"/>
      <c r="AF104" s="605"/>
      <c r="AG104" s="605"/>
      <c r="AH104" s="605"/>
      <c r="AI104" s="605"/>
      <c r="AJ104" s="605"/>
      <c r="AK104" s="605"/>
      <c r="AL104" s="605"/>
      <c r="AM104" s="605"/>
      <c r="AN104" s="605"/>
      <c r="AO104" s="605"/>
      <c r="AP104" s="605"/>
      <c r="AQ104" s="605"/>
      <c r="AR104" s="605"/>
      <c r="AS104" s="423"/>
      <c r="AT104" s="423"/>
      <c r="AU104" s="423"/>
      <c r="AV104" s="423"/>
      <c r="AW104" s="423"/>
      <c r="AX104" s="423"/>
      <c r="AY104" s="423"/>
      <c r="AZ104" s="423"/>
      <c r="BA104" s="423"/>
      <c r="BB104" s="423"/>
      <c r="BC104" s="423"/>
      <c r="BD104" s="423"/>
      <c r="BE104" s="423"/>
      <c r="BF104" s="423"/>
      <c r="BG104" s="423"/>
      <c r="BH104" s="423"/>
      <c r="BI104" s="423"/>
      <c r="BJ104" s="423"/>
      <c r="BK104" s="423"/>
      <c r="BL104" s="423"/>
      <c r="BM104" s="423"/>
      <c r="BN104" s="423"/>
      <c r="BO104" s="423"/>
      <c r="BP104" s="423"/>
      <c r="BQ104" s="423"/>
      <c r="BR104" s="423"/>
      <c r="BS104" s="423"/>
      <c r="BT104" s="423"/>
      <c r="BU104" s="423"/>
      <c r="BV104" s="423"/>
      <c r="BW104" s="423"/>
    </row>
    <row r="105" spans="1:75" ht="3" customHeight="1" x14ac:dyDescent="0.25">
      <c r="A105" s="206"/>
      <c r="B105" s="207"/>
      <c r="C105" s="207"/>
      <c r="D105" s="207"/>
      <c r="E105" s="406"/>
      <c r="F105" s="407"/>
      <c r="G105" s="407"/>
      <c r="H105" s="407"/>
      <c r="I105" s="407"/>
      <c r="J105" s="407"/>
      <c r="K105" s="407"/>
      <c r="L105" s="407"/>
      <c r="M105" s="407"/>
      <c r="N105" s="407"/>
      <c r="O105" s="407"/>
      <c r="P105" s="407"/>
      <c r="Q105" s="407"/>
      <c r="R105" s="407"/>
      <c r="S105" s="407"/>
      <c r="T105" s="407"/>
      <c r="U105" s="407"/>
      <c r="V105" s="407"/>
      <c r="W105" s="407"/>
      <c r="X105" s="407"/>
      <c r="Y105" s="407"/>
      <c r="Z105" s="407"/>
      <c r="AA105" s="407"/>
      <c r="AB105" s="407"/>
      <c r="AC105" s="407"/>
      <c r="AD105" s="407"/>
      <c r="AE105" s="407"/>
      <c r="AF105" s="407"/>
      <c r="AG105" s="407"/>
      <c r="AH105" s="407"/>
      <c r="AI105" s="407"/>
      <c r="AJ105" s="407"/>
      <c r="AK105" s="407"/>
      <c r="AL105" s="407"/>
      <c r="AM105" s="407"/>
      <c r="AN105" s="407"/>
      <c r="AO105" s="407"/>
      <c r="AP105" s="407"/>
      <c r="AQ105" s="407"/>
      <c r="AR105" s="407"/>
      <c r="AS105" s="407"/>
      <c r="AT105" s="407"/>
      <c r="AU105" s="407"/>
      <c r="AV105" s="407"/>
      <c r="AW105" s="407"/>
      <c r="AX105" s="407"/>
      <c r="AY105" s="407"/>
      <c r="AZ105" s="407"/>
      <c r="BA105" s="407"/>
      <c r="BB105" s="407"/>
      <c r="BC105" s="407"/>
      <c r="BD105" s="407"/>
      <c r="BE105" s="407"/>
      <c r="BF105" s="407"/>
      <c r="BG105" s="407"/>
      <c r="BH105" s="407"/>
      <c r="BI105" s="407"/>
      <c r="BJ105" s="407"/>
      <c r="BK105" s="407"/>
      <c r="BL105" s="407"/>
      <c r="BM105" s="407"/>
      <c r="BN105" s="407"/>
      <c r="BO105" s="407"/>
      <c r="BP105" s="407"/>
      <c r="BQ105" s="407"/>
      <c r="BR105" s="407"/>
      <c r="BS105" s="407"/>
      <c r="BT105" s="407"/>
      <c r="BU105" s="407"/>
      <c r="BV105" s="407"/>
      <c r="BW105" s="407"/>
    </row>
    <row r="106" spans="1:75" ht="146.25" x14ac:dyDescent="0.25">
      <c r="A106" s="85" t="s">
        <v>118</v>
      </c>
      <c r="B106" s="147" t="s">
        <v>117</v>
      </c>
      <c r="C106" s="63" t="s">
        <v>403</v>
      </c>
      <c r="D106" s="493" t="s">
        <v>192</v>
      </c>
      <c r="E106" s="595">
        <f>SUM(F106:BW106)</f>
        <v>0</v>
      </c>
      <c r="F106" s="605"/>
      <c r="G106" s="605"/>
      <c r="H106" s="605"/>
      <c r="I106" s="605"/>
      <c r="J106" s="605"/>
      <c r="K106" s="605"/>
      <c r="L106" s="605"/>
      <c r="M106" s="605"/>
      <c r="N106" s="605"/>
      <c r="O106" s="605"/>
      <c r="P106" s="605"/>
      <c r="Q106" s="605"/>
      <c r="R106" s="605"/>
      <c r="S106" s="605"/>
      <c r="T106" s="605"/>
      <c r="U106" s="605"/>
      <c r="V106" s="605"/>
      <c r="W106" s="605"/>
      <c r="X106" s="605"/>
      <c r="Y106" s="605"/>
      <c r="Z106" s="605"/>
      <c r="AA106" s="605"/>
      <c r="AB106" s="605"/>
      <c r="AC106" s="605"/>
      <c r="AD106" s="605"/>
      <c r="AE106" s="605"/>
      <c r="AF106" s="605"/>
      <c r="AG106" s="605"/>
      <c r="AH106" s="605"/>
      <c r="AI106" s="605"/>
      <c r="AJ106" s="605"/>
      <c r="AK106" s="605"/>
      <c r="AL106" s="605"/>
      <c r="AM106" s="605"/>
      <c r="AN106" s="605"/>
      <c r="AO106" s="605"/>
      <c r="AP106" s="605"/>
      <c r="AQ106" s="605"/>
      <c r="AR106" s="605"/>
      <c r="AS106" s="423"/>
      <c r="AT106" s="423"/>
      <c r="AU106" s="423"/>
      <c r="AV106" s="423"/>
      <c r="AW106" s="423"/>
      <c r="AX106" s="423"/>
      <c r="AY106" s="423"/>
      <c r="AZ106" s="423"/>
      <c r="BA106" s="423"/>
      <c r="BB106" s="423"/>
      <c r="BC106" s="423"/>
      <c r="BD106" s="423"/>
      <c r="BE106" s="423"/>
      <c r="BF106" s="423"/>
      <c r="BG106" s="423"/>
      <c r="BH106" s="423"/>
      <c r="BI106" s="423"/>
      <c r="BJ106" s="423"/>
      <c r="BK106" s="423"/>
      <c r="BL106" s="423"/>
      <c r="BM106" s="423"/>
      <c r="BN106" s="423"/>
      <c r="BO106" s="423"/>
      <c r="BP106" s="423"/>
      <c r="BQ106" s="423"/>
      <c r="BR106" s="423"/>
      <c r="BS106" s="423"/>
      <c r="BT106" s="423"/>
      <c r="BU106" s="423"/>
      <c r="BV106" s="423"/>
      <c r="BW106" s="423"/>
    </row>
    <row r="107" spans="1:75" ht="22.5" x14ac:dyDescent="0.25">
      <c r="A107" s="368" t="s">
        <v>119</v>
      </c>
      <c r="B107" s="147" t="s">
        <v>117</v>
      </c>
      <c r="C107" s="141" t="s">
        <v>120</v>
      </c>
      <c r="D107" s="499"/>
      <c r="E107" s="595"/>
      <c r="F107" s="605"/>
      <c r="G107" s="605"/>
      <c r="H107" s="605"/>
      <c r="I107" s="605"/>
      <c r="J107" s="605"/>
      <c r="K107" s="605"/>
      <c r="L107" s="605"/>
      <c r="M107" s="605"/>
      <c r="N107" s="605"/>
      <c r="O107" s="605"/>
      <c r="P107" s="605"/>
      <c r="Q107" s="605"/>
      <c r="R107" s="605"/>
      <c r="S107" s="605"/>
      <c r="T107" s="605"/>
      <c r="U107" s="605"/>
      <c r="V107" s="605"/>
      <c r="W107" s="605"/>
      <c r="X107" s="605"/>
      <c r="Y107" s="605"/>
      <c r="Z107" s="605"/>
      <c r="AA107" s="605"/>
      <c r="AB107" s="605"/>
      <c r="AC107" s="605"/>
      <c r="AD107" s="605"/>
      <c r="AE107" s="605"/>
      <c r="AF107" s="605"/>
      <c r="AG107" s="605"/>
      <c r="AH107" s="605"/>
      <c r="AI107" s="605"/>
      <c r="AJ107" s="605"/>
      <c r="AK107" s="605"/>
      <c r="AL107" s="605"/>
      <c r="AM107" s="605"/>
      <c r="AN107" s="605"/>
      <c r="AO107" s="605"/>
      <c r="AP107" s="605"/>
      <c r="AQ107" s="605"/>
      <c r="AR107" s="605"/>
      <c r="AS107" s="423"/>
      <c r="AT107" s="423"/>
      <c r="AU107" s="423"/>
      <c r="AV107" s="423"/>
      <c r="AW107" s="423"/>
      <c r="AX107" s="423"/>
      <c r="AY107" s="423"/>
      <c r="AZ107" s="423"/>
      <c r="BA107" s="423"/>
      <c r="BB107" s="423"/>
      <c r="BC107" s="423"/>
      <c r="BD107" s="423"/>
      <c r="BE107" s="423"/>
      <c r="BF107" s="423"/>
      <c r="BG107" s="423"/>
      <c r="BH107" s="423"/>
      <c r="BI107" s="423"/>
      <c r="BJ107" s="423"/>
      <c r="BK107" s="423"/>
      <c r="BL107" s="423"/>
      <c r="BM107" s="423"/>
      <c r="BN107" s="423"/>
      <c r="BO107" s="423"/>
      <c r="BP107" s="423"/>
      <c r="BQ107" s="423"/>
      <c r="BR107" s="423"/>
      <c r="BS107" s="423"/>
      <c r="BT107" s="423"/>
      <c r="BU107" s="423"/>
      <c r="BV107" s="423"/>
      <c r="BW107" s="423"/>
    </row>
    <row r="108" spans="1:75" ht="33.75" x14ac:dyDescent="0.25">
      <c r="A108" s="368" t="s">
        <v>121</v>
      </c>
      <c r="B108" s="147" t="s">
        <v>117</v>
      </c>
      <c r="C108" s="141" t="s">
        <v>122</v>
      </c>
      <c r="D108" s="499"/>
      <c r="E108" s="595"/>
      <c r="F108" s="605"/>
      <c r="G108" s="605"/>
      <c r="H108" s="605"/>
      <c r="I108" s="605"/>
      <c r="J108" s="605"/>
      <c r="K108" s="605"/>
      <c r="L108" s="605"/>
      <c r="M108" s="605"/>
      <c r="N108" s="605"/>
      <c r="O108" s="605"/>
      <c r="P108" s="605"/>
      <c r="Q108" s="605"/>
      <c r="R108" s="605"/>
      <c r="S108" s="605"/>
      <c r="T108" s="605"/>
      <c r="U108" s="605"/>
      <c r="V108" s="605"/>
      <c r="W108" s="605"/>
      <c r="X108" s="605"/>
      <c r="Y108" s="605"/>
      <c r="Z108" s="605"/>
      <c r="AA108" s="605"/>
      <c r="AB108" s="605"/>
      <c r="AC108" s="605"/>
      <c r="AD108" s="605"/>
      <c r="AE108" s="605"/>
      <c r="AF108" s="605"/>
      <c r="AG108" s="605"/>
      <c r="AH108" s="605"/>
      <c r="AI108" s="605"/>
      <c r="AJ108" s="605"/>
      <c r="AK108" s="605"/>
      <c r="AL108" s="605"/>
      <c r="AM108" s="605"/>
      <c r="AN108" s="605"/>
      <c r="AO108" s="605"/>
      <c r="AP108" s="605"/>
      <c r="AQ108" s="605"/>
      <c r="AR108" s="605"/>
      <c r="AS108" s="423"/>
      <c r="AT108" s="423"/>
      <c r="AU108" s="423"/>
      <c r="AV108" s="423"/>
      <c r="AW108" s="423"/>
      <c r="AX108" s="423"/>
      <c r="AY108" s="423"/>
      <c r="AZ108" s="423"/>
      <c r="BA108" s="423"/>
      <c r="BB108" s="423"/>
      <c r="BC108" s="423"/>
      <c r="BD108" s="423"/>
      <c r="BE108" s="423"/>
      <c r="BF108" s="423"/>
      <c r="BG108" s="423"/>
      <c r="BH108" s="423"/>
      <c r="BI108" s="423"/>
      <c r="BJ108" s="423"/>
      <c r="BK108" s="423"/>
      <c r="BL108" s="423"/>
      <c r="BM108" s="423"/>
      <c r="BN108" s="423"/>
      <c r="BO108" s="423"/>
      <c r="BP108" s="423"/>
      <c r="BQ108" s="423"/>
      <c r="BR108" s="423"/>
      <c r="BS108" s="423"/>
      <c r="BT108" s="423"/>
      <c r="BU108" s="423"/>
      <c r="BV108" s="423"/>
      <c r="BW108" s="423"/>
    </row>
    <row r="109" spans="1:75" ht="22.5" x14ac:dyDescent="0.25">
      <c r="A109" s="368" t="s">
        <v>123</v>
      </c>
      <c r="B109" s="147" t="s">
        <v>117</v>
      </c>
      <c r="C109" s="141" t="s">
        <v>124</v>
      </c>
      <c r="D109" s="499"/>
      <c r="E109" s="595"/>
      <c r="F109" s="605"/>
      <c r="G109" s="605"/>
      <c r="H109" s="605"/>
      <c r="I109" s="605"/>
      <c r="J109" s="605"/>
      <c r="K109" s="605"/>
      <c r="L109" s="605"/>
      <c r="M109" s="605"/>
      <c r="N109" s="605"/>
      <c r="O109" s="605"/>
      <c r="P109" s="605"/>
      <c r="Q109" s="605"/>
      <c r="R109" s="605"/>
      <c r="S109" s="605"/>
      <c r="T109" s="605"/>
      <c r="U109" s="605"/>
      <c r="V109" s="605"/>
      <c r="W109" s="605"/>
      <c r="X109" s="605"/>
      <c r="Y109" s="605"/>
      <c r="Z109" s="605"/>
      <c r="AA109" s="605"/>
      <c r="AB109" s="605"/>
      <c r="AC109" s="605"/>
      <c r="AD109" s="605"/>
      <c r="AE109" s="605"/>
      <c r="AF109" s="605"/>
      <c r="AG109" s="605"/>
      <c r="AH109" s="605"/>
      <c r="AI109" s="605"/>
      <c r="AJ109" s="605"/>
      <c r="AK109" s="605"/>
      <c r="AL109" s="605"/>
      <c r="AM109" s="605"/>
      <c r="AN109" s="605"/>
      <c r="AO109" s="605"/>
      <c r="AP109" s="605"/>
      <c r="AQ109" s="605"/>
      <c r="AR109" s="605"/>
      <c r="AS109" s="423"/>
      <c r="AT109" s="423"/>
      <c r="AU109" s="423"/>
      <c r="AV109" s="423"/>
      <c r="AW109" s="423"/>
      <c r="AX109" s="423"/>
      <c r="AY109" s="423"/>
      <c r="AZ109" s="423"/>
      <c r="BA109" s="423"/>
      <c r="BB109" s="423"/>
      <c r="BC109" s="423"/>
      <c r="BD109" s="423"/>
      <c r="BE109" s="423"/>
      <c r="BF109" s="423"/>
      <c r="BG109" s="423"/>
      <c r="BH109" s="423"/>
      <c r="BI109" s="423"/>
      <c r="BJ109" s="423"/>
      <c r="BK109" s="423"/>
      <c r="BL109" s="423"/>
      <c r="BM109" s="423"/>
      <c r="BN109" s="423"/>
      <c r="BO109" s="423"/>
      <c r="BP109" s="423"/>
      <c r="BQ109" s="423"/>
      <c r="BR109" s="423"/>
      <c r="BS109" s="423"/>
      <c r="BT109" s="423"/>
      <c r="BU109" s="423"/>
      <c r="BV109" s="423"/>
      <c r="BW109" s="423"/>
    </row>
    <row r="110" spans="1:75" x14ac:dyDescent="0.25">
      <c r="A110" s="369" t="s">
        <v>125</v>
      </c>
      <c r="B110" s="147" t="s">
        <v>117</v>
      </c>
      <c r="C110" s="147" t="s">
        <v>404</v>
      </c>
      <c r="D110" s="479"/>
      <c r="E110" s="595"/>
      <c r="F110" s="605"/>
      <c r="G110" s="605"/>
      <c r="H110" s="605"/>
      <c r="I110" s="605"/>
      <c r="J110" s="605"/>
      <c r="K110" s="605"/>
      <c r="L110" s="605"/>
      <c r="M110" s="605"/>
      <c r="N110" s="605"/>
      <c r="O110" s="605"/>
      <c r="P110" s="605"/>
      <c r="Q110" s="605"/>
      <c r="R110" s="605"/>
      <c r="S110" s="605"/>
      <c r="T110" s="605"/>
      <c r="U110" s="605"/>
      <c r="V110" s="605"/>
      <c r="W110" s="605"/>
      <c r="X110" s="605"/>
      <c r="Y110" s="605"/>
      <c r="Z110" s="605"/>
      <c r="AA110" s="605"/>
      <c r="AB110" s="605"/>
      <c r="AC110" s="605"/>
      <c r="AD110" s="605"/>
      <c r="AE110" s="605"/>
      <c r="AF110" s="605"/>
      <c r="AG110" s="605"/>
      <c r="AH110" s="605"/>
      <c r="AI110" s="605"/>
      <c r="AJ110" s="605"/>
      <c r="AK110" s="605"/>
      <c r="AL110" s="605"/>
      <c r="AM110" s="605"/>
      <c r="AN110" s="605"/>
      <c r="AO110" s="605"/>
      <c r="AP110" s="605"/>
      <c r="AQ110" s="605"/>
      <c r="AR110" s="605"/>
      <c r="AS110" s="423"/>
      <c r="AT110" s="423"/>
      <c r="AU110" s="423"/>
      <c r="AV110" s="423"/>
      <c r="AW110" s="423"/>
      <c r="AX110" s="423"/>
      <c r="AY110" s="423"/>
      <c r="AZ110" s="423"/>
      <c r="BA110" s="423"/>
      <c r="BB110" s="423"/>
      <c r="BC110" s="423"/>
      <c r="BD110" s="423"/>
      <c r="BE110" s="423"/>
      <c r="BF110" s="423"/>
      <c r="BG110" s="423"/>
      <c r="BH110" s="423"/>
      <c r="BI110" s="423"/>
      <c r="BJ110" s="423"/>
      <c r="BK110" s="423"/>
      <c r="BL110" s="423"/>
      <c r="BM110" s="423"/>
      <c r="BN110" s="423"/>
      <c r="BO110" s="423"/>
      <c r="BP110" s="423"/>
      <c r="BQ110" s="423"/>
      <c r="BR110" s="423"/>
      <c r="BS110" s="423"/>
      <c r="BT110" s="423"/>
      <c r="BU110" s="423"/>
      <c r="BV110" s="423"/>
      <c r="BW110" s="423"/>
    </row>
    <row r="111" spans="1:75" ht="3" customHeight="1" x14ac:dyDescent="0.25">
      <c r="A111" s="206"/>
      <c r="B111" s="207"/>
      <c r="C111" s="207"/>
      <c r="D111" s="207"/>
      <c r="E111" s="406"/>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7"/>
      <c r="BE111" s="407"/>
      <c r="BF111" s="407"/>
      <c r="BG111" s="407"/>
      <c r="BH111" s="407"/>
      <c r="BI111" s="407"/>
      <c r="BJ111" s="407"/>
      <c r="BK111" s="407"/>
      <c r="BL111" s="407"/>
      <c r="BM111" s="407"/>
      <c r="BN111" s="407"/>
      <c r="BO111" s="407"/>
      <c r="BP111" s="407"/>
      <c r="BQ111" s="407"/>
      <c r="BR111" s="407"/>
      <c r="BS111" s="407"/>
      <c r="BT111" s="407"/>
      <c r="BU111" s="407"/>
      <c r="BV111" s="407"/>
      <c r="BW111" s="407"/>
    </row>
    <row r="112" spans="1:75" ht="22.5" x14ac:dyDescent="0.25">
      <c r="A112" s="367" t="s">
        <v>127</v>
      </c>
      <c r="B112" s="147" t="s">
        <v>126</v>
      </c>
      <c r="C112" s="95" t="s">
        <v>128</v>
      </c>
      <c r="D112" s="501" t="s">
        <v>192</v>
      </c>
      <c r="E112" s="592">
        <f>SUM(F112:BW112)</f>
        <v>0</v>
      </c>
      <c r="F112" s="608"/>
      <c r="G112" s="608"/>
      <c r="H112" s="608"/>
      <c r="I112" s="608"/>
      <c r="J112" s="608"/>
      <c r="K112" s="608"/>
      <c r="L112" s="608"/>
      <c r="M112" s="608"/>
      <c r="N112" s="608"/>
      <c r="O112" s="608"/>
      <c r="P112" s="608"/>
      <c r="Q112" s="608"/>
      <c r="R112" s="608"/>
      <c r="S112" s="608"/>
      <c r="T112" s="608"/>
      <c r="U112" s="608"/>
      <c r="V112" s="608"/>
      <c r="W112" s="608"/>
      <c r="X112" s="608"/>
      <c r="Y112" s="608"/>
      <c r="Z112" s="608"/>
      <c r="AA112" s="608"/>
      <c r="AB112" s="608"/>
      <c r="AC112" s="608"/>
      <c r="AD112" s="608"/>
      <c r="AE112" s="608"/>
      <c r="AF112" s="608"/>
      <c r="AG112" s="608"/>
      <c r="AH112" s="608"/>
      <c r="AI112" s="608"/>
      <c r="AJ112" s="608"/>
      <c r="AK112" s="608"/>
      <c r="AL112" s="608"/>
      <c r="AM112" s="608"/>
      <c r="AN112" s="608"/>
      <c r="AO112" s="608"/>
      <c r="AP112" s="608"/>
      <c r="AQ112" s="608"/>
      <c r="AR112" s="608"/>
      <c r="AS112" s="428"/>
      <c r="AT112" s="428"/>
      <c r="AU112" s="428"/>
      <c r="AV112" s="428"/>
      <c r="AW112" s="428"/>
      <c r="AX112" s="428"/>
      <c r="AY112" s="428"/>
      <c r="AZ112" s="428"/>
      <c r="BA112" s="428"/>
      <c r="BB112" s="428"/>
      <c r="BC112" s="428"/>
      <c r="BD112" s="428"/>
      <c r="BE112" s="428"/>
      <c r="BF112" s="428"/>
      <c r="BG112" s="428"/>
      <c r="BH112" s="428"/>
      <c r="BI112" s="428"/>
      <c r="BJ112" s="428"/>
      <c r="BK112" s="428"/>
      <c r="BL112" s="428"/>
      <c r="BM112" s="428"/>
      <c r="BN112" s="428"/>
      <c r="BO112" s="428"/>
      <c r="BP112" s="428"/>
      <c r="BQ112" s="428"/>
      <c r="BR112" s="428"/>
      <c r="BS112" s="428"/>
      <c r="BT112" s="428"/>
      <c r="BU112" s="428"/>
      <c r="BV112" s="428"/>
      <c r="BW112" s="428"/>
    </row>
    <row r="113" spans="1:75" ht="45" x14ac:dyDescent="0.25">
      <c r="A113" s="31" t="s">
        <v>129</v>
      </c>
      <c r="B113" s="147" t="s">
        <v>126</v>
      </c>
      <c r="C113" s="92" t="s">
        <v>130</v>
      </c>
      <c r="D113" s="538"/>
      <c r="E113" s="592"/>
      <c r="F113" s="608"/>
      <c r="G113" s="608"/>
      <c r="H113" s="608"/>
      <c r="I113" s="608"/>
      <c r="J113" s="608"/>
      <c r="K113" s="608"/>
      <c r="L113" s="608"/>
      <c r="M113" s="608"/>
      <c r="N113" s="608"/>
      <c r="O113" s="608"/>
      <c r="P113" s="608"/>
      <c r="Q113" s="608"/>
      <c r="R113" s="608"/>
      <c r="S113" s="608"/>
      <c r="T113" s="608"/>
      <c r="U113" s="608"/>
      <c r="V113" s="608"/>
      <c r="W113" s="608"/>
      <c r="X113" s="608"/>
      <c r="Y113" s="608"/>
      <c r="Z113" s="608"/>
      <c r="AA113" s="608"/>
      <c r="AB113" s="608"/>
      <c r="AC113" s="608"/>
      <c r="AD113" s="608"/>
      <c r="AE113" s="608"/>
      <c r="AF113" s="608"/>
      <c r="AG113" s="608"/>
      <c r="AH113" s="608"/>
      <c r="AI113" s="608"/>
      <c r="AJ113" s="608"/>
      <c r="AK113" s="608"/>
      <c r="AL113" s="608"/>
      <c r="AM113" s="608"/>
      <c r="AN113" s="608"/>
      <c r="AO113" s="608"/>
      <c r="AP113" s="608"/>
      <c r="AQ113" s="608"/>
      <c r="AR113" s="608"/>
      <c r="AS113" s="428"/>
      <c r="AT113" s="428"/>
      <c r="AU113" s="428"/>
      <c r="AV113" s="428"/>
      <c r="AW113" s="428"/>
      <c r="AX113" s="428"/>
      <c r="AY113" s="428"/>
      <c r="AZ113" s="428"/>
      <c r="BA113" s="428"/>
      <c r="BB113" s="428"/>
      <c r="BC113" s="428"/>
      <c r="BD113" s="428"/>
      <c r="BE113" s="428"/>
      <c r="BF113" s="428"/>
      <c r="BG113" s="428"/>
      <c r="BH113" s="428"/>
      <c r="BI113" s="428"/>
      <c r="BJ113" s="428"/>
      <c r="BK113" s="428"/>
      <c r="BL113" s="428"/>
      <c r="BM113" s="428"/>
      <c r="BN113" s="428"/>
      <c r="BO113" s="428"/>
      <c r="BP113" s="428"/>
      <c r="BQ113" s="428"/>
      <c r="BR113" s="428"/>
      <c r="BS113" s="428"/>
      <c r="BT113" s="428"/>
      <c r="BU113" s="428"/>
      <c r="BV113" s="428"/>
      <c r="BW113" s="428"/>
    </row>
    <row r="114" spans="1:75" ht="33.75" x14ac:dyDescent="0.25">
      <c r="A114" s="31" t="s">
        <v>131</v>
      </c>
      <c r="B114" s="147" t="s">
        <v>126</v>
      </c>
      <c r="C114" s="92" t="s">
        <v>132</v>
      </c>
      <c r="D114" s="500"/>
      <c r="E114" s="593"/>
      <c r="F114" s="609"/>
      <c r="G114" s="609"/>
      <c r="H114" s="609"/>
      <c r="I114" s="609"/>
      <c r="J114" s="609"/>
      <c r="K114" s="609"/>
      <c r="L114" s="609"/>
      <c r="M114" s="609"/>
      <c r="N114" s="609"/>
      <c r="O114" s="609"/>
      <c r="P114" s="609"/>
      <c r="Q114" s="609"/>
      <c r="R114" s="609"/>
      <c r="S114" s="609"/>
      <c r="T114" s="609"/>
      <c r="U114" s="609"/>
      <c r="V114" s="609"/>
      <c r="W114" s="609"/>
      <c r="X114" s="609"/>
      <c r="Y114" s="609"/>
      <c r="Z114" s="609"/>
      <c r="AA114" s="609"/>
      <c r="AB114" s="609"/>
      <c r="AC114" s="609"/>
      <c r="AD114" s="609"/>
      <c r="AE114" s="609"/>
      <c r="AF114" s="609"/>
      <c r="AG114" s="609"/>
      <c r="AH114" s="609"/>
      <c r="AI114" s="609"/>
      <c r="AJ114" s="609"/>
      <c r="AK114" s="609"/>
      <c r="AL114" s="609"/>
      <c r="AM114" s="609"/>
      <c r="AN114" s="609"/>
      <c r="AO114" s="609"/>
      <c r="AP114" s="609"/>
      <c r="AQ114" s="609"/>
      <c r="AR114" s="609"/>
      <c r="AS114" s="429"/>
      <c r="AT114" s="429"/>
      <c r="AU114" s="429"/>
      <c r="AV114" s="429"/>
      <c r="AW114" s="429"/>
      <c r="AX114" s="429"/>
      <c r="AY114" s="429"/>
      <c r="AZ114" s="429"/>
      <c r="BA114" s="429"/>
      <c r="BB114" s="429"/>
      <c r="BC114" s="429"/>
      <c r="BD114" s="429"/>
      <c r="BE114" s="429"/>
      <c r="BF114" s="429"/>
      <c r="BG114" s="429"/>
      <c r="BH114" s="429"/>
      <c r="BI114" s="429"/>
      <c r="BJ114" s="429"/>
      <c r="BK114" s="429"/>
      <c r="BL114" s="429"/>
      <c r="BM114" s="429"/>
      <c r="BN114" s="429"/>
      <c r="BO114" s="429"/>
      <c r="BP114" s="429"/>
      <c r="BQ114" s="429"/>
      <c r="BR114" s="429"/>
      <c r="BS114" s="429"/>
      <c r="BT114" s="429"/>
      <c r="BU114" s="429"/>
      <c r="BV114" s="429"/>
      <c r="BW114" s="429"/>
    </row>
    <row r="115" spans="1:75" ht="22.5" x14ac:dyDescent="0.25">
      <c r="A115" s="491" t="s">
        <v>133</v>
      </c>
      <c r="B115" s="489" t="s">
        <v>126</v>
      </c>
      <c r="C115" s="566" t="s">
        <v>467</v>
      </c>
      <c r="D115" s="151" t="s">
        <v>406</v>
      </c>
      <c r="E115" s="395">
        <f>SUM(F115:BW115)</f>
        <v>0</v>
      </c>
      <c r="F115" s="403"/>
      <c r="G115" s="403"/>
      <c r="H115" s="403"/>
      <c r="I115" s="403"/>
      <c r="J115" s="403"/>
      <c r="K115" s="403"/>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c r="AT115" s="403"/>
      <c r="AU115" s="403"/>
      <c r="AV115" s="403"/>
      <c r="AW115" s="403"/>
      <c r="AX115" s="403"/>
      <c r="AY115" s="403"/>
      <c r="AZ115" s="403"/>
      <c r="BA115" s="403"/>
      <c r="BB115" s="403"/>
      <c r="BC115" s="403"/>
      <c r="BD115" s="403"/>
      <c r="BE115" s="403"/>
      <c r="BF115" s="403"/>
      <c r="BG115" s="403"/>
      <c r="BH115" s="403"/>
      <c r="BI115" s="403"/>
      <c r="BJ115" s="403"/>
      <c r="BK115" s="403"/>
      <c r="BL115" s="403"/>
      <c r="BM115" s="403"/>
      <c r="BN115" s="403"/>
      <c r="BO115" s="403"/>
      <c r="BP115" s="403"/>
      <c r="BQ115" s="403"/>
      <c r="BR115" s="403"/>
      <c r="BS115" s="403"/>
      <c r="BT115" s="403"/>
      <c r="BU115" s="403"/>
      <c r="BV115" s="403"/>
      <c r="BW115" s="403"/>
    </row>
    <row r="116" spans="1:75" ht="168.75" x14ac:dyDescent="0.25">
      <c r="A116" s="559"/>
      <c r="B116" s="490"/>
      <c r="C116" s="567"/>
      <c r="D116" s="361" t="s">
        <v>407</v>
      </c>
      <c r="E116" s="395">
        <f>SUM(F116:BW116)</f>
        <v>0</v>
      </c>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c r="AB116" s="405"/>
      <c r="AC116" s="405"/>
      <c r="AD116" s="405"/>
      <c r="AE116" s="405"/>
      <c r="AF116" s="405"/>
      <c r="AG116" s="405"/>
      <c r="AH116" s="405"/>
      <c r="AI116" s="405"/>
      <c r="AJ116" s="405"/>
      <c r="AK116" s="405"/>
      <c r="AL116" s="405"/>
      <c r="AM116" s="405"/>
      <c r="AN116" s="405"/>
      <c r="AO116" s="405"/>
      <c r="AP116" s="405"/>
      <c r="AQ116" s="405"/>
      <c r="AR116" s="405"/>
      <c r="AS116" s="434"/>
      <c r="AT116" s="434"/>
      <c r="AU116" s="434"/>
      <c r="AV116" s="434"/>
      <c r="AW116" s="434"/>
      <c r="AX116" s="434"/>
      <c r="AY116" s="434"/>
      <c r="AZ116" s="434"/>
      <c r="BA116" s="434"/>
      <c r="BB116" s="434"/>
      <c r="BC116" s="434"/>
      <c r="BD116" s="434"/>
      <c r="BE116" s="434"/>
      <c r="BF116" s="434"/>
      <c r="BG116" s="434"/>
      <c r="BH116" s="434"/>
      <c r="BI116" s="434"/>
      <c r="BJ116" s="434"/>
      <c r="BK116" s="434"/>
      <c r="BL116" s="434"/>
      <c r="BM116" s="434"/>
      <c r="BN116" s="434"/>
      <c r="BO116" s="434"/>
      <c r="BP116" s="434"/>
      <c r="BQ116" s="434"/>
      <c r="BR116" s="434"/>
      <c r="BS116" s="434"/>
      <c r="BT116" s="434"/>
      <c r="BU116" s="434"/>
      <c r="BV116" s="434"/>
      <c r="BW116" s="434"/>
    </row>
    <row r="117" spans="1:75" ht="3" customHeight="1" x14ac:dyDescent="0.25">
      <c r="A117" s="206"/>
      <c r="B117" s="207"/>
      <c r="C117" s="207"/>
      <c r="D117" s="207"/>
      <c r="E117" s="406"/>
      <c r="F117" s="407"/>
      <c r="G117" s="407"/>
      <c r="H117" s="407"/>
      <c r="I117" s="407"/>
      <c r="J117" s="407"/>
      <c r="K117" s="407"/>
      <c r="L117" s="407"/>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c r="AL117" s="407"/>
      <c r="AM117" s="407"/>
      <c r="AN117" s="407"/>
      <c r="AO117" s="407"/>
      <c r="AP117" s="407"/>
      <c r="AQ117" s="407"/>
      <c r="AR117" s="407"/>
      <c r="AS117" s="407"/>
      <c r="AT117" s="407"/>
      <c r="AU117" s="407"/>
      <c r="AV117" s="407"/>
      <c r="AW117" s="407"/>
      <c r="AX117" s="407"/>
      <c r="AY117" s="407"/>
      <c r="AZ117" s="407"/>
      <c r="BA117" s="407"/>
      <c r="BB117" s="407"/>
      <c r="BC117" s="407"/>
      <c r="BD117" s="407"/>
      <c r="BE117" s="407"/>
      <c r="BF117" s="407"/>
      <c r="BG117" s="407"/>
      <c r="BH117" s="407"/>
      <c r="BI117" s="407"/>
      <c r="BJ117" s="407"/>
      <c r="BK117" s="407"/>
      <c r="BL117" s="407"/>
      <c r="BM117" s="407"/>
      <c r="BN117" s="407"/>
      <c r="BO117" s="407"/>
      <c r="BP117" s="407"/>
      <c r="BQ117" s="407"/>
      <c r="BR117" s="407"/>
      <c r="BS117" s="407"/>
      <c r="BT117" s="407"/>
      <c r="BU117" s="407"/>
      <c r="BV117" s="407"/>
      <c r="BW117" s="407"/>
    </row>
    <row r="118" spans="1:75" ht="22.5" x14ac:dyDescent="0.25">
      <c r="A118" s="85" t="s">
        <v>135</v>
      </c>
      <c r="B118" s="149" t="s">
        <v>134</v>
      </c>
      <c r="C118" s="362" t="s">
        <v>136</v>
      </c>
      <c r="D118" s="489" t="s">
        <v>196</v>
      </c>
      <c r="E118" s="598">
        <f>SUM(F118:BW118)</f>
        <v>0</v>
      </c>
      <c r="F118" s="614"/>
      <c r="G118" s="614"/>
      <c r="H118" s="614"/>
      <c r="I118" s="614"/>
      <c r="J118" s="614"/>
      <c r="K118" s="614"/>
      <c r="L118" s="614"/>
      <c r="M118" s="614"/>
      <c r="N118" s="614"/>
      <c r="O118" s="614"/>
      <c r="P118" s="614"/>
      <c r="Q118" s="614"/>
      <c r="R118" s="614"/>
      <c r="S118" s="614"/>
      <c r="T118" s="614"/>
      <c r="U118" s="614"/>
      <c r="V118" s="614"/>
      <c r="W118" s="614"/>
      <c r="X118" s="614"/>
      <c r="Y118" s="614"/>
      <c r="Z118" s="614"/>
      <c r="AA118" s="614"/>
      <c r="AB118" s="614"/>
      <c r="AC118" s="614"/>
      <c r="AD118" s="614"/>
      <c r="AE118" s="614"/>
      <c r="AF118" s="614"/>
      <c r="AG118" s="614"/>
      <c r="AH118" s="614"/>
      <c r="AI118" s="614"/>
      <c r="AJ118" s="614"/>
      <c r="AK118" s="614"/>
      <c r="AL118" s="614"/>
      <c r="AM118" s="614"/>
      <c r="AN118" s="614"/>
      <c r="AO118" s="614"/>
      <c r="AP118" s="614"/>
      <c r="AQ118" s="614"/>
      <c r="AR118" s="614"/>
      <c r="AS118" s="427"/>
      <c r="AT118" s="427"/>
      <c r="AU118" s="427"/>
      <c r="AV118" s="427"/>
      <c r="AW118" s="427"/>
      <c r="AX118" s="427"/>
      <c r="AY118" s="427"/>
      <c r="AZ118" s="427"/>
      <c r="BA118" s="427"/>
      <c r="BB118" s="427"/>
      <c r="BC118" s="427"/>
      <c r="BD118" s="427"/>
      <c r="BE118" s="427"/>
      <c r="BF118" s="427"/>
      <c r="BG118" s="427"/>
      <c r="BH118" s="427"/>
      <c r="BI118" s="427"/>
      <c r="BJ118" s="427"/>
      <c r="BK118" s="427"/>
      <c r="BL118" s="427"/>
      <c r="BM118" s="427"/>
      <c r="BN118" s="427"/>
      <c r="BO118" s="427"/>
      <c r="BP118" s="427"/>
      <c r="BQ118" s="427"/>
      <c r="BR118" s="427"/>
      <c r="BS118" s="427"/>
      <c r="BT118" s="427"/>
      <c r="BU118" s="427"/>
      <c r="BV118" s="427"/>
      <c r="BW118" s="427"/>
    </row>
    <row r="119" spans="1:75" ht="22.5" x14ac:dyDescent="0.25">
      <c r="A119" s="368" t="s">
        <v>137</v>
      </c>
      <c r="B119" s="149" t="s">
        <v>134</v>
      </c>
      <c r="C119" s="141" t="s">
        <v>138</v>
      </c>
      <c r="D119" s="478"/>
      <c r="E119" s="598"/>
      <c r="F119" s="614"/>
      <c r="G119" s="614"/>
      <c r="H119" s="614"/>
      <c r="I119" s="614"/>
      <c r="J119" s="614"/>
      <c r="K119" s="614"/>
      <c r="L119" s="614"/>
      <c r="M119" s="614"/>
      <c r="N119" s="614"/>
      <c r="O119" s="614"/>
      <c r="P119" s="614"/>
      <c r="Q119" s="614"/>
      <c r="R119" s="614"/>
      <c r="S119" s="614"/>
      <c r="T119" s="614"/>
      <c r="U119" s="614"/>
      <c r="V119" s="614"/>
      <c r="W119" s="614"/>
      <c r="X119" s="614"/>
      <c r="Y119" s="614"/>
      <c r="Z119" s="614"/>
      <c r="AA119" s="614"/>
      <c r="AB119" s="614"/>
      <c r="AC119" s="614"/>
      <c r="AD119" s="614"/>
      <c r="AE119" s="614"/>
      <c r="AF119" s="614"/>
      <c r="AG119" s="614"/>
      <c r="AH119" s="614"/>
      <c r="AI119" s="614"/>
      <c r="AJ119" s="614"/>
      <c r="AK119" s="614"/>
      <c r="AL119" s="614"/>
      <c r="AM119" s="614"/>
      <c r="AN119" s="614"/>
      <c r="AO119" s="614"/>
      <c r="AP119" s="614"/>
      <c r="AQ119" s="614"/>
      <c r="AR119" s="614"/>
      <c r="AS119" s="427"/>
      <c r="AT119" s="427"/>
      <c r="AU119" s="427"/>
      <c r="AV119" s="427"/>
      <c r="AW119" s="427"/>
      <c r="AX119" s="427"/>
      <c r="AY119" s="427"/>
      <c r="AZ119" s="427"/>
      <c r="BA119" s="427"/>
      <c r="BB119" s="427"/>
      <c r="BC119" s="427"/>
      <c r="BD119" s="427"/>
      <c r="BE119" s="427"/>
      <c r="BF119" s="427"/>
      <c r="BG119" s="427"/>
      <c r="BH119" s="427"/>
      <c r="BI119" s="427"/>
      <c r="BJ119" s="427"/>
      <c r="BK119" s="427"/>
      <c r="BL119" s="427"/>
      <c r="BM119" s="427"/>
      <c r="BN119" s="427"/>
      <c r="BO119" s="427"/>
      <c r="BP119" s="427"/>
      <c r="BQ119" s="427"/>
      <c r="BR119" s="427"/>
      <c r="BS119" s="427"/>
      <c r="BT119" s="427"/>
      <c r="BU119" s="427"/>
      <c r="BV119" s="427"/>
      <c r="BW119" s="427"/>
    </row>
    <row r="120" spans="1:75" ht="22.5" x14ac:dyDescent="0.25">
      <c r="A120" s="368" t="s">
        <v>139</v>
      </c>
      <c r="B120" s="149" t="s">
        <v>134</v>
      </c>
      <c r="C120" s="141" t="s">
        <v>279</v>
      </c>
      <c r="D120" s="478"/>
      <c r="E120" s="598"/>
      <c r="F120" s="614"/>
      <c r="G120" s="614"/>
      <c r="H120" s="614"/>
      <c r="I120" s="614"/>
      <c r="J120" s="614"/>
      <c r="K120" s="614"/>
      <c r="L120" s="614"/>
      <c r="M120" s="614"/>
      <c r="N120" s="614"/>
      <c r="O120" s="614"/>
      <c r="P120" s="614"/>
      <c r="Q120" s="614"/>
      <c r="R120" s="614"/>
      <c r="S120" s="614"/>
      <c r="T120" s="614"/>
      <c r="U120" s="614"/>
      <c r="V120" s="614"/>
      <c r="W120" s="614"/>
      <c r="X120" s="614"/>
      <c r="Y120" s="614"/>
      <c r="Z120" s="614"/>
      <c r="AA120" s="614"/>
      <c r="AB120" s="614"/>
      <c r="AC120" s="614"/>
      <c r="AD120" s="614"/>
      <c r="AE120" s="614"/>
      <c r="AF120" s="614"/>
      <c r="AG120" s="614"/>
      <c r="AH120" s="614"/>
      <c r="AI120" s="614"/>
      <c r="AJ120" s="614"/>
      <c r="AK120" s="614"/>
      <c r="AL120" s="614"/>
      <c r="AM120" s="614"/>
      <c r="AN120" s="614"/>
      <c r="AO120" s="614"/>
      <c r="AP120" s="614"/>
      <c r="AQ120" s="614"/>
      <c r="AR120" s="614"/>
      <c r="AS120" s="427"/>
      <c r="AT120" s="427"/>
      <c r="AU120" s="427"/>
      <c r="AV120" s="427"/>
      <c r="AW120" s="427"/>
      <c r="AX120" s="427"/>
      <c r="AY120" s="427"/>
      <c r="AZ120" s="427"/>
      <c r="BA120" s="427"/>
      <c r="BB120" s="427"/>
      <c r="BC120" s="427"/>
      <c r="BD120" s="427"/>
      <c r="BE120" s="427"/>
      <c r="BF120" s="427"/>
      <c r="BG120" s="427"/>
      <c r="BH120" s="427"/>
      <c r="BI120" s="427"/>
      <c r="BJ120" s="427"/>
      <c r="BK120" s="427"/>
      <c r="BL120" s="427"/>
      <c r="BM120" s="427"/>
      <c r="BN120" s="427"/>
      <c r="BO120" s="427"/>
      <c r="BP120" s="427"/>
      <c r="BQ120" s="427"/>
      <c r="BR120" s="427"/>
      <c r="BS120" s="427"/>
      <c r="BT120" s="427"/>
      <c r="BU120" s="427"/>
      <c r="BV120" s="427"/>
      <c r="BW120" s="427"/>
    </row>
    <row r="121" spans="1:75" ht="22.5" x14ac:dyDescent="0.25">
      <c r="A121" s="368" t="s">
        <v>140</v>
      </c>
      <c r="B121" s="149" t="s">
        <v>134</v>
      </c>
      <c r="C121" s="141" t="s">
        <v>141</v>
      </c>
      <c r="D121" s="490"/>
      <c r="E121" s="599"/>
      <c r="F121" s="612"/>
      <c r="G121" s="612"/>
      <c r="H121" s="612"/>
      <c r="I121" s="612"/>
      <c r="J121" s="612"/>
      <c r="K121" s="612"/>
      <c r="L121" s="612"/>
      <c r="M121" s="612"/>
      <c r="N121" s="612"/>
      <c r="O121" s="612"/>
      <c r="P121" s="612"/>
      <c r="Q121" s="612"/>
      <c r="R121" s="612"/>
      <c r="S121" s="612"/>
      <c r="T121" s="612"/>
      <c r="U121" s="612"/>
      <c r="V121" s="612"/>
      <c r="W121" s="612"/>
      <c r="X121" s="612"/>
      <c r="Y121" s="612"/>
      <c r="Z121" s="612"/>
      <c r="AA121" s="612"/>
      <c r="AB121" s="612"/>
      <c r="AC121" s="612"/>
      <c r="AD121" s="612"/>
      <c r="AE121" s="612"/>
      <c r="AF121" s="612"/>
      <c r="AG121" s="612"/>
      <c r="AH121" s="612"/>
      <c r="AI121" s="612"/>
      <c r="AJ121" s="612"/>
      <c r="AK121" s="612"/>
      <c r="AL121" s="612"/>
      <c r="AM121" s="612"/>
      <c r="AN121" s="612"/>
      <c r="AO121" s="612"/>
      <c r="AP121" s="612"/>
      <c r="AQ121" s="612"/>
      <c r="AR121" s="612"/>
      <c r="AS121" s="426"/>
      <c r="AT121" s="426"/>
      <c r="AU121" s="426"/>
      <c r="AV121" s="426"/>
      <c r="AW121" s="426"/>
      <c r="AX121" s="426"/>
      <c r="AY121" s="426"/>
      <c r="AZ121" s="426"/>
      <c r="BA121" s="426"/>
      <c r="BB121" s="426"/>
      <c r="BC121" s="426"/>
      <c r="BD121" s="426"/>
      <c r="BE121" s="426"/>
      <c r="BF121" s="426"/>
      <c r="BG121" s="426"/>
      <c r="BH121" s="426"/>
      <c r="BI121" s="426"/>
      <c r="BJ121" s="426"/>
      <c r="BK121" s="426"/>
      <c r="BL121" s="426"/>
      <c r="BM121" s="426"/>
      <c r="BN121" s="426"/>
      <c r="BO121" s="426"/>
      <c r="BP121" s="426"/>
      <c r="BQ121" s="426"/>
      <c r="BR121" s="426"/>
      <c r="BS121" s="426"/>
      <c r="BT121" s="426"/>
      <c r="BU121" s="426"/>
      <c r="BV121" s="426"/>
      <c r="BW121" s="426"/>
    </row>
    <row r="122" spans="1:75" ht="22.5" x14ac:dyDescent="0.25">
      <c r="A122" s="369" t="s">
        <v>142</v>
      </c>
      <c r="B122" s="149" t="s">
        <v>134</v>
      </c>
      <c r="C122" s="147" t="s">
        <v>143</v>
      </c>
      <c r="D122" s="147" t="s">
        <v>192</v>
      </c>
      <c r="E122" s="395">
        <f>SUM(F122:BW122)</f>
        <v>0</v>
      </c>
      <c r="F122" s="414"/>
      <c r="G122" s="414"/>
      <c r="H122" s="414"/>
      <c r="I122" s="414"/>
      <c r="J122" s="414"/>
      <c r="K122" s="414"/>
      <c r="L122" s="414"/>
      <c r="M122" s="414"/>
      <c r="N122" s="414"/>
      <c r="O122" s="414"/>
      <c r="P122" s="414"/>
      <c r="Q122" s="414"/>
      <c r="R122" s="414"/>
      <c r="S122" s="414"/>
      <c r="T122" s="414"/>
      <c r="U122" s="414"/>
      <c r="V122" s="414"/>
      <c r="W122" s="414"/>
      <c r="X122" s="414"/>
      <c r="Y122" s="414"/>
      <c r="Z122" s="414"/>
      <c r="AA122" s="414"/>
      <c r="AB122" s="414"/>
      <c r="AC122" s="414"/>
      <c r="AD122" s="414"/>
      <c r="AE122" s="414"/>
      <c r="AF122" s="414"/>
      <c r="AG122" s="414"/>
      <c r="AH122" s="414"/>
      <c r="AI122" s="414"/>
      <c r="AJ122" s="414"/>
      <c r="AK122" s="414"/>
      <c r="AL122" s="414"/>
      <c r="AM122" s="414"/>
      <c r="AN122" s="414"/>
      <c r="AO122" s="414"/>
      <c r="AP122" s="414"/>
      <c r="AQ122" s="414"/>
      <c r="AR122" s="414"/>
      <c r="AS122" s="425"/>
      <c r="AT122" s="425"/>
      <c r="AU122" s="425"/>
      <c r="AV122" s="425"/>
      <c r="AW122" s="425"/>
      <c r="AX122" s="425"/>
      <c r="AY122" s="425"/>
      <c r="AZ122" s="425"/>
      <c r="BA122" s="425"/>
      <c r="BB122" s="425"/>
      <c r="BC122" s="425"/>
      <c r="BD122" s="425"/>
      <c r="BE122" s="425"/>
      <c r="BF122" s="425"/>
      <c r="BG122" s="425"/>
      <c r="BH122" s="425"/>
      <c r="BI122" s="425"/>
      <c r="BJ122" s="425"/>
      <c r="BK122" s="425"/>
      <c r="BL122" s="425"/>
      <c r="BM122" s="425"/>
      <c r="BN122" s="425"/>
      <c r="BO122" s="425"/>
      <c r="BP122" s="425"/>
      <c r="BQ122" s="425"/>
      <c r="BR122" s="425"/>
      <c r="BS122" s="425"/>
      <c r="BT122" s="425"/>
      <c r="BU122" s="425"/>
      <c r="BV122" s="425"/>
      <c r="BW122" s="425"/>
    </row>
    <row r="123" spans="1:75" ht="3" customHeight="1" x14ac:dyDescent="0.25">
      <c r="A123" s="206"/>
      <c r="B123" s="207"/>
      <c r="C123" s="207"/>
      <c r="D123" s="207"/>
      <c r="E123" s="406"/>
      <c r="F123" s="407"/>
      <c r="G123" s="407"/>
      <c r="H123" s="407"/>
      <c r="I123" s="407"/>
      <c r="J123" s="407"/>
      <c r="K123" s="407"/>
      <c r="L123" s="407"/>
      <c r="M123" s="407"/>
      <c r="N123" s="407"/>
      <c r="O123" s="407"/>
      <c r="P123" s="407"/>
      <c r="Q123" s="407"/>
      <c r="R123" s="407"/>
      <c r="S123" s="407"/>
      <c r="T123" s="407"/>
      <c r="U123" s="407"/>
      <c r="V123" s="407"/>
      <c r="W123" s="407"/>
      <c r="X123" s="407"/>
      <c r="Y123" s="407"/>
      <c r="Z123" s="407"/>
      <c r="AA123" s="407"/>
      <c r="AB123" s="407"/>
      <c r="AC123" s="407"/>
      <c r="AD123" s="407"/>
      <c r="AE123" s="407"/>
      <c r="AF123" s="407"/>
      <c r="AG123" s="407"/>
      <c r="AH123" s="407"/>
      <c r="AI123" s="407"/>
      <c r="AJ123" s="407"/>
      <c r="AK123" s="407"/>
      <c r="AL123" s="407"/>
      <c r="AM123" s="407"/>
      <c r="AN123" s="407"/>
      <c r="AO123" s="407"/>
      <c r="AP123" s="407"/>
      <c r="AQ123" s="407"/>
      <c r="AR123" s="407"/>
      <c r="AS123" s="407"/>
      <c r="AT123" s="407"/>
      <c r="AU123" s="407"/>
      <c r="AV123" s="407"/>
      <c r="AW123" s="407"/>
      <c r="AX123" s="407"/>
      <c r="AY123" s="407"/>
      <c r="AZ123" s="407"/>
      <c r="BA123" s="407"/>
      <c r="BB123" s="407"/>
      <c r="BC123" s="407"/>
      <c r="BD123" s="407"/>
      <c r="BE123" s="407"/>
      <c r="BF123" s="407"/>
      <c r="BG123" s="407"/>
      <c r="BH123" s="407"/>
      <c r="BI123" s="407"/>
      <c r="BJ123" s="407"/>
      <c r="BK123" s="407"/>
      <c r="BL123" s="407"/>
      <c r="BM123" s="407"/>
      <c r="BN123" s="407"/>
      <c r="BO123" s="407"/>
      <c r="BP123" s="407"/>
      <c r="BQ123" s="407"/>
      <c r="BR123" s="407"/>
      <c r="BS123" s="407"/>
      <c r="BT123" s="407"/>
      <c r="BU123" s="407"/>
      <c r="BV123" s="407"/>
      <c r="BW123" s="407"/>
    </row>
    <row r="124" spans="1:75" ht="67.5" x14ac:dyDescent="0.25">
      <c r="A124" s="367" t="s">
        <v>326</v>
      </c>
      <c r="B124" s="147" t="s">
        <v>328</v>
      </c>
      <c r="C124" s="148" t="s">
        <v>329</v>
      </c>
      <c r="D124" s="569" t="s">
        <v>408</v>
      </c>
      <c r="E124" s="600">
        <f>SUM(F124:BW124)</f>
        <v>0</v>
      </c>
      <c r="F124" s="611"/>
      <c r="G124" s="611"/>
      <c r="H124" s="611"/>
      <c r="I124" s="611"/>
      <c r="J124" s="611"/>
      <c r="K124" s="611"/>
      <c r="L124" s="611"/>
      <c r="M124" s="611"/>
      <c r="N124" s="611"/>
      <c r="O124" s="611"/>
      <c r="P124" s="611"/>
      <c r="Q124" s="611"/>
      <c r="R124" s="611"/>
      <c r="S124" s="611"/>
      <c r="T124" s="611"/>
      <c r="U124" s="611"/>
      <c r="V124" s="611"/>
      <c r="W124" s="611"/>
      <c r="X124" s="611"/>
      <c r="Y124" s="611"/>
      <c r="Z124" s="611"/>
      <c r="AA124" s="611"/>
      <c r="AB124" s="611"/>
      <c r="AC124" s="611"/>
      <c r="AD124" s="611"/>
      <c r="AE124" s="611"/>
      <c r="AF124" s="611"/>
      <c r="AG124" s="611"/>
      <c r="AH124" s="611"/>
      <c r="AI124" s="611"/>
      <c r="AJ124" s="611"/>
      <c r="AK124" s="611"/>
      <c r="AL124" s="611"/>
      <c r="AM124" s="611"/>
      <c r="AN124" s="611"/>
      <c r="AO124" s="611"/>
      <c r="AP124" s="611"/>
      <c r="AQ124" s="611"/>
      <c r="AR124" s="611"/>
      <c r="AS124" s="425"/>
      <c r="AT124" s="425"/>
      <c r="AU124" s="425"/>
      <c r="AV124" s="425"/>
      <c r="AW124" s="425"/>
      <c r="AX124" s="425"/>
      <c r="AY124" s="425"/>
      <c r="AZ124" s="425"/>
      <c r="BA124" s="425"/>
      <c r="BB124" s="425"/>
      <c r="BC124" s="425"/>
      <c r="BD124" s="425"/>
      <c r="BE124" s="425"/>
      <c r="BF124" s="425"/>
      <c r="BG124" s="425"/>
      <c r="BH124" s="425"/>
      <c r="BI124" s="425"/>
      <c r="BJ124" s="425"/>
      <c r="BK124" s="425"/>
      <c r="BL124" s="425"/>
      <c r="BM124" s="425"/>
      <c r="BN124" s="425"/>
      <c r="BO124" s="425"/>
      <c r="BP124" s="425"/>
      <c r="BQ124" s="425"/>
      <c r="BR124" s="425"/>
      <c r="BS124" s="425"/>
      <c r="BT124" s="425"/>
      <c r="BU124" s="425"/>
      <c r="BV124" s="425"/>
      <c r="BW124" s="425"/>
    </row>
    <row r="125" spans="1:75" ht="22.5" x14ac:dyDescent="0.25">
      <c r="A125" s="364" t="s">
        <v>327</v>
      </c>
      <c r="B125" s="147" t="s">
        <v>328</v>
      </c>
      <c r="C125" s="141" t="s">
        <v>330</v>
      </c>
      <c r="D125" s="570"/>
      <c r="E125" s="599"/>
      <c r="F125" s="612"/>
      <c r="G125" s="612"/>
      <c r="H125" s="612"/>
      <c r="I125" s="612"/>
      <c r="J125" s="612"/>
      <c r="K125" s="612"/>
      <c r="L125" s="612"/>
      <c r="M125" s="612"/>
      <c r="N125" s="612"/>
      <c r="O125" s="612"/>
      <c r="P125" s="612"/>
      <c r="Q125" s="612"/>
      <c r="R125" s="612"/>
      <c r="S125" s="612"/>
      <c r="T125" s="612"/>
      <c r="U125" s="612"/>
      <c r="V125" s="612"/>
      <c r="W125" s="612"/>
      <c r="X125" s="612"/>
      <c r="Y125" s="612"/>
      <c r="Z125" s="612"/>
      <c r="AA125" s="612"/>
      <c r="AB125" s="612"/>
      <c r="AC125" s="612"/>
      <c r="AD125" s="612"/>
      <c r="AE125" s="612"/>
      <c r="AF125" s="612"/>
      <c r="AG125" s="612"/>
      <c r="AH125" s="612"/>
      <c r="AI125" s="612"/>
      <c r="AJ125" s="612"/>
      <c r="AK125" s="612"/>
      <c r="AL125" s="612"/>
      <c r="AM125" s="612"/>
      <c r="AN125" s="612"/>
      <c r="AO125" s="612"/>
      <c r="AP125" s="612"/>
      <c r="AQ125" s="612"/>
      <c r="AR125" s="612"/>
      <c r="AS125" s="426"/>
      <c r="AT125" s="426"/>
      <c r="AU125" s="426"/>
      <c r="AV125" s="426"/>
      <c r="AW125" s="426"/>
      <c r="AX125" s="426"/>
      <c r="AY125" s="426"/>
      <c r="AZ125" s="426"/>
      <c r="BA125" s="426"/>
      <c r="BB125" s="426"/>
      <c r="BC125" s="426"/>
      <c r="BD125" s="426"/>
      <c r="BE125" s="426"/>
      <c r="BF125" s="426"/>
      <c r="BG125" s="426"/>
      <c r="BH125" s="426"/>
      <c r="BI125" s="426"/>
      <c r="BJ125" s="426"/>
      <c r="BK125" s="426"/>
      <c r="BL125" s="426"/>
      <c r="BM125" s="426"/>
      <c r="BN125" s="426"/>
      <c r="BO125" s="426"/>
      <c r="BP125" s="426"/>
      <c r="BQ125" s="426"/>
      <c r="BR125" s="426"/>
      <c r="BS125" s="426"/>
      <c r="BT125" s="426"/>
      <c r="BU125" s="426"/>
      <c r="BV125" s="426"/>
      <c r="BW125" s="426"/>
    </row>
    <row r="126" spans="1:75" ht="3" customHeight="1" x14ac:dyDescent="0.25">
      <c r="A126" s="206"/>
      <c r="B126" s="207"/>
      <c r="C126" s="207"/>
      <c r="D126" s="207"/>
      <c r="E126" s="406"/>
      <c r="F126" s="407"/>
      <c r="G126" s="407"/>
      <c r="H126" s="407"/>
      <c r="I126" s="407"/>
      <c r="J126" s="407"/>
      <c r="K126" s="407"/>
      <c r="L126" s="407"/>
      <c r="M126" s="407"/>
      <c r="N126" s="407"/>
      <c r="O126" s="407"/>
      <c r="P126" s="407"/>
      <c r="Q126" s="407"/>
      <c r="R126" s="407"/>
      <c r="S126" s="407"/>
      <c r="T126" s="407"/>
      <c r="U126" s="407"/>
      <c r="V126" s="407"/>
      <c r="W126" s="407"/>
      <c r="X126" s="407"/>
      <c r="Y126" s="407"/>
      <c r="Z126" s="407"/>
      <c r="AA126" s="407"/>
      <c r="AB126" s="407"/>
      <c r="AC126" s="407"/>
      <c r="AD126" s="407"/>
      <c r="AE126" s="407"/>
      <c r="AF126" s="407"/>
      <c r="AG126" s="407"/>
      <c r="AH126" s="407"/>
      <c r="AI126" s="407"/>
      <c r="AJ126" s="407"/>
      <c r="AK126" s="407"/>
      <c r="AL126" s="407"/>
      <c r="AM126" s="407"/>
      <c r="AN126" s="407"/>
      <c r="AO126" s="407"/>
      <c r="AP126" s="407"/>
      <c r="AQ126" s="407"/>
      <c r="AR126" s="407"/>
      <c r="AS126" s="407"/>
      <c r="AT126" s="407"/>
      <c r="AU126" s="407"/>
      <c r="AV126" s="407"/>
      <c r="AW126" s="407"/>
      <c r="AX126" s="407"/>
      <c r="AY126" s="407"/>
      <c r="AZ126" s="407"/>
      <c r="BA126" s="407"/>
      <c r="BB126" s="407"/>
      <c r="BC126" s="407"/>
      <c r="BD126" s="407"/>
      <c r="BE126" s="407"/>
      <c r="BF126" s="407"/>
      <c r="BG126" s="407"/>
      <c r="BH126" s="407"/>
      <c r="BI126" s="407"/>
      <c r="BJ126" s="407"/>
      <c r="BK126" s="407"/>
      <c r="BL126" s="407"/>
      <c r="BM126" s="407"/>
      <c r="BN126" s="407"/>
      <c r="BO126" s="407"/>
      <c r="BP126" s="407"/>
      <c r="BQ126" s="407"/>
      <c r="BR126" s="407"/>
      <c r="BS126" s="407"/>
      <c r="BT126" s="407"/>
      <c r="BU126" s="407"/>
      <c r="BV126" s="407"/>
      <c r="BW126" s="407"/>
    </row>
    <row r="127" spans="1:75" ht="146.25" x14ac:dyDescent="0.25">
      <c r="A127" s="367" t="s">
        <v>145</v>
      </c>
      <c r="B127" s="149" t="s">
        <v>144</v>
      </c>
      <c r="C127" s="100" t="s">
        <v>146</v>
      </c>
      <c r="D127" s="362" t="s">
        <v>409</v>
      </c>
      <c r="E127" s="395">
        <f>SUM(F127:BW127)</f>
        <v>0</v>
      </c>
      <c r="F127" s="413"/>
      <c r="G127" s="413"/>
      <c r="H127" s="413"/>
      <c r="I127" s="413"/>
      <c r="J127" s="413"/>
      <c r="K127" s="413"/>
      <c r="L127" s="413"/>
      <c r="M127" s="413"/>
      <c r="N127" s="413"/>
      <c r="O127" s="413"/>
      <c r="P127" s="413"/>
      <c r="Q127" s="413"/>
      <c r="R127" s="413"/>
      <c r="S127" s="413"/>
      <c r="T127" s="413"/>
      <c r="U127" s="413"/>
      <c r="V127" s="413"/>
      <c r="W127" s="413"/>
      <c r="X127" s="413"/>
      <c r="Y127" s="413"/>
      <c r="Z127" s="413"/>
      <c r="AA127" s="413"/>
      <c r="AB127" s="413"/>
      <c r="AC127" s="413"/>
      <c r="AD127" s="413"/>
      <c r="AE127" s="413"/>
      <c r="AF127" s="413"/>
      <c r="AG127" s="413"/>
      <c r="AH127" s="413"/>
      <c r="AI127" s="413"/>
      <c r="AJ127" s="413"/>
      <c r="AK127" s="413"/>
      <c r="AL127" s="413"/>
      <c r="AM127" s="413"/>
      <c r="AN127" s="413"/>
      <c r="AO127" s="413"/>
      <c r="AP127" s="413"/>
      <c r="AQ127" s="413"/>
      <c r="AR127" s="413"/>
      <c r="AS127" s="423"/>
      <c r="AT127" s="423"/>
      <c r="AU127" s="423"/>
      <c r="AV127" s="423"/>
      <c r="AW127" s="423"/>
      <c r="AX127" s="423"/>
      <c r="AY127" s="423"/>
      <c r="AZ127" s="423"/>
      <c r="BA127" s="423"/>
      <c r="BB127" s="423"/>
      <c r="BC127" s="423"/>
      <c r="BD127" s="423"/>
      <c r="BE127" s="423"/>
      <c r="BF127" s="423"/>
      <c r="BG127" s="423"/>
      <c r="BH127" s="423"/>
      <c r="BI127" s="423"/>
      <c r="BJ127" s="423"/>
      <c r="BK127" s="423"/>
      <c r="BL127" s="423"/>
      <c r="BM127" s="423"/>
      <c r="BN127" s="423"/>
      <c r="BO127" s="423"/>
      <c r="BP127" s="423"/>
      <c r="BQ127" s="423"/>
      <c r="BR127" s="423"/>
      <c r="BS127" s="423"/>
      <c r="BT127" s="423"/>
      <c r="BU127" s="423"/>
      <c r="BV127" s="423"/>
      <c r="BW127" s="423"/>
    </row>
    <row r="128" spans="1:75" ht="56.25" x14ac:dyDescent="0.25">
      <c r="A128" s="31" t="s">
        <v>147</v>
      </c>
      <c r="B128" s="149" t="s">
        <v>144</v>
      </c>
      <c r="C128" s="141" t="s">
        <v>412</v>
      </c>
      <c r="D128" s="141" t="s">
        <v>197</v>
      </c>
      <c r="E128" s="395">
        <f>SUM(F128:BW128)</f>
        <v>0</v>
      </c>
      <c r="F128" s="402"/>
      <c r="G128" s="402"/>
      <c r="H128" s="402"/>
      <c r="I128" s="402"/>
      <c r="J128" s="402"/>
      <c r="K128" s="402"/>
      <c r="L128" s="402"/>
      <c r="M128" s="402"/>
      <c r="N128" s="402"/>
      <c r="O128" s="402"/>
      <c r="P128" s="402"/>
      <c r="Q128" s="402"/>
      <c r="R128" s="402"/>
      <c r="S128" s="402"/>
      <c r="T128" s="402"/>
      <c r="U128" s="402"/>
      <c r="V128" s="402"/>
      <c r="W128" s="402"/>
      <c r="X128" s="402"/>
      <c r="Y128" s="402"/>
      <c r="Z128" s="402"/>
      <c r="AA128" s="402"/>
      <c r="AB128" s="402"/>
      <c r="AC128" s="402"/>
      <c r="AD128" s="402"/>
      <c r="AE128" s="402"/>
      <c r="AF128" s="402"/>
      <c r="AG128" s="402"/>
      <c r="AH128" s="402"/>
      <c r="AI128" s="402"/>
      <c r="AJ128" s="402"/>
      <c r="AK128" s="402"/>
      <c r="AL128" s="402"/>
      <c r="AM128" s="402"/>
      <c r="AN128" s="402"/>
      <c r="AO128" s="402"/>
      <c r="AP128" s="402"/>
      <c r="AQ128" s="402"/>
      <c r="AR128" s="402"/>
      <c r="AS128" s="402"/>
      <c r="AT128" s="402"/>
      <c r="AU128" s="402"/>
      <c r="AV128" s="402"/>
      <c r="AW128" s="402"/>
      <c r="AX128" s="402"/>
      <c r="AY128" s="402"/>
      <c r="AZ128" s="402"/>
      <c r="BA128" s="402"/>
      <c r="BB128" s="402"/>
      <c r="BC128" s="402"/>
      <c r="BD128" s="402"/>
      <c r="BE128" s="402"/>
      <c r="BF128" s="402"/>
      <c r="BG128" s="402"/>
      <c r="BH128" s="402"/>
      <c r="BI128" s="402"/>
      <c r="BJ128" s="402"/>
      <c r="BK128" s="402"/>
      <c r="BL128" s="402"/>
      <c r="BM128" s="402"/>
      <c r="BN128" s="402"/>
      <c r="BO128" s="402"/>
      <c r="BP128" s="402"/>
      <c r="BQ128" s="402"/>
      <c r="BR128" s="402"/>
      <c r="BS128" s="402"/>
      <c r="BT128" s="402"/>
      <c r="BU128" s="402"/>
      <c r="BV128" s="402"/>
      <c r="BW128" s="402"/>
    </row>
    <row r="129" spans="1:75" ht="45" x14ac:dyDescent="0.25">
      <c r="A129" s="31" t="s">
        <v>148</v>
      </c>
      <c r="B129" s="149" t="s">
        <v>144</v>
      </c>
      <c r="C129" s="370" t="s">
        <v>413</v>
      </c>
      <c r="D129" s="147" t="s">
        <v>198</v>
      </c>
      <c r="E129" s="395">
        <f>SUM(F129:BW129)</f>
        <v>0</v>
      </c>
      <c r="F129" s="414"/>
      <c r="G129" s="414"/>
      <c r="H129" s="414"/>
      <c r="I129" s="414"/>
      <c r="J129" s="414"/>
      <c r="K129" s="414"/>
      <c r="L129" s="414"/>
      <c r="M129" s="414"/>
      <c r="N129" s="414"/>
      <c r="O129" s="414"/>
      <c r="P129" s="414"/>
      <c r="Q129" s="414"/>
      <c r="R129" s="414"/>
      <c r="S129" s="414"/>
      <c r="T129" s="414"/>
      <c r="U129" s="414"/>
      <c r="V129" s="414"/>
      <c r="W129" s="414"/>
      <c r="X129" s="414"/>
      <c r="Y129" s="414"/>
      <c r="Z129" s="414"/>
      <c r="AA129" s="414"/>
      <c r="AB129" s="414"/>
      <c r="AC129" s="414"/>
      <c r="AD129" s="414"/>
      <c r="AE129" s="414"/>
      <c r="AF129" s="414"/>
      <c r="AG129" s="414"/>
      <c r="AH129" s="414"/>
      <c r="AI129" s="414"/>
      <c r="AJ129" s="414"/>
      <c r="AK129" s="414"/>
      <c r="AL129" s="414"/>
      <c r="AM129" s="414"/>
      <c r="AN129" s="414"/>
      <c r="AO129" s="414"/>
      <c r="AP129" s="414"/>
      <c r="AQ129" s="414"/>
      <c r="AR129" s="414"/>
      <c r="AS129" s="425"/>
      <c r="AT129" s="425"/>
      <c r="AU129" s="425"/>
      <c r="AV129" s="425"/>
      <c r="AW129" s="425"/>
      <c r="AX129" s="425"/>
      <c r="AY129" s="425"/>
      <c r="AZ129" s="425"/>
      <c r="BA129" s="425"/>
      <c r="BB129" s="425"/>
      <c r="BC129" s="425"/>
      <c r="BD129" s="425"/>
      <c r="BE129" s="425"/>
      <c r="BF129" s="425"/>
      <c r="BG129" s="425"/>
      <c r="BH129" s="425"/>
      <c r="BI129" s="425"/>
      <c r="BJ129" s="425"/>
      <c r="BK129" s="425"/>
      <c r="BL129" s="425"/>
      <c r="BM129" s="425"/>
      <c r="BN129" s="425"/>
      <c r="BO129" s="425"/>
      <c r="BP129" s="425"/>
      <c r="BQ129" s="425"/>
      <c r="BR129" s="425"/>
      <c r="BS129" s="425"/>
      <c r="BT129" s="425"/>
      <c r="BU129" s="425"/>
      <c r="BV129" s="425"/>
      <c r="BW129" s="425"/>
    </row>
    <row r="130" spans="1:75" ht="33.75" x14ac:dyDescent="0.25">
      <c r="A130" s="364" t="s">
        <v>149</v>
      </c>
      <c r="B130" s="149" t="s">
        <v>144</v>
      </c>
      <c r="C130" s="147" t="s">
        <v>280</v>
      </c>
      <c r="D130" s="147" t="s">
        <v>411</v>
      </c>
      <c r="E130" s="395">
        <f>SUM(F130:BW130)</f>
        <v>0</v>
      </c>
      <c r="F130" s="414"/>
      <c r="G130" s="414"/>
      <c r="H130" s="414"/>
      <c r="I130" s="414"/>
      <c r="J130" s="414"/>
      <c r="K130" s="414"/>
      <c r="L130" s="414"/>
      <c r="M130" s="414"/>
      <c r="N130" s="414"/>
      <c r="O130" s="414"/>
      <c r="P130" s="414"/>
      <c r="Q130" s="414"/>
      <c r="R130" s="414"/>
      <c r="S130" s="414"/>
      <c r="T130" s="414"/>
      <c r="U130" s="414"/>
      <c r="V130" s="414"/>
      <c r="W130" s="414"/>
      <c r="X130" s="414"/>
      <c r="Y130" s="414"/>
      <c r="Z130" s="414"/>
      <c r="AA130" s="414"/>
      <c r="AB130" s="414"/>
      <c r="AC130" s="414"/>
      <c r="AD130" s="414"/>
      <c r="AE130" s="414"/>
      <c r="AF130" s="414"/>
      <c r="AG130" s="414"/>
      <c r="AH130" s="414"/>
      <c r="AI130" s="414"/>
      <c r="AJ130" s="414"/>
      <c r="AK130" s="414"/>
      <c r="AL130" s="414"/>
      <c r="AM130" s="414"/>
      <c r="AN130" s="414"/>
      <c r="AO130" s="414"/>
      <c r="AP130" s="414"/>
      <c r="AQ130" s="414"/>
      <c r="AR130" s="414"/>
      <c r="AS130" s="425"/>
      <c r="AT130" s="425"/>
      <c r="AU130" s="425"/>
      <c r="AV130" s="425"/>
      <c r="AW130" s="425"/>
      <c r="AX130" s="425"/>
      <c r="AY130" s="425"/>
      <c r="AZ130" s="425"/>
      <c r="BA130" s="425"/>
      <c r="BB130" s="425"/>
      <c r="BC130" s="425"/>
      <c r="BD130" s="425"/>
      <c r="BE130" s="425"/>
      <c r="BF130" s="425"/>
      <c r="BG130" s="425"/>
      <c r="BH130" s="425"/>
      <c r="BI130" s="425"/>
      <c r="BJ130" s="425"/>
      <c r="BK130" s="425"/>
      <c r="BL130" s="425"/>
      <c r="BM130" s="425"/>
      <c r="BN130" s="425"/>
      <c r="BO130" s="425"/>
      <c r="BP130" s="425"/>
      <c r="BQ130" s="425"/>
      <c r="BR130" s="425"/>
      <c r="BS130" s="425"/>
      <c r="BT130" s="425"/>
      <c r="BU130" s="425"/>
      <c r="BV130" s="425"/>
      <c r="BW130" s="425"/>
    </row>
    <row r="131" spans="1:75" ht="3" customHeight="1" x14ac:dyDescent="0.25">
      <c r="A131" s="206"/>
      <c r="B131" s="207"/>
      <c r="C131" s="207"/>
      <c r="D131" s="207"/>
      <c r="E131" s="406"/>
      <c r="F131" s="407"/>
      <c r="G131" s="407"/>
      <c r="H131" s="407"/>
      <c r="I131" s="407"/>
      <c r="J131" s="407"/>
      <c r="K131" s="407"/>
      <c r="L131" s="407"/>
      <c r="M131" s="407"/>
      <c r="N131" s="407"/>
      <c r="O131" s="407"/>
      <c r="P131" s="407"/>
      <c r="Q131" s="407"/>
      <c r="R131" s="407"/>
      <c r="S131" s="407"/>
      <c r="T131" s="407"/>
      <c r="U131" s="407"/>
      <c r="V131" s="407"/>
      <c r="W131" s="407"/>
      <c r="X131" s="407"/>
      <c r="Y131" s="407"/>
      <c r="Z131" s="407"/>
      <c r="AA131" s="407"/>
      <c r="AB131" s="407"/>
      <c r="AC131" s="407"/>
      <c r="AD131" s="407"/>
      <c r="AE131" s="407"/>
      <c r="AF131" s="407"/>
      <c r="AG131" s="407"/>
      <c r="AH131" s="407"/>
      <c r="AI131" s="407"/>
      <c r="AJ131" s="407"/>
      <c r="AK131" s="407"/>
      <c r="AL131" s="407"/>
      <c r="AM131" s="407"/>
      <c r="AN131" s="407"/>
      <c r="AO131" s="407"/>
      <c r="AP131" s="407"/>
      <c r="AQ131" s="407"/>
      <c r="AR131" s="407"/>
      <c r="AS131" s="407"/>
      <c r="AT131" s="407"/>
      <c r="AU131" s="407"/>
      <c r="AV131" s="407"/>
      <c r="AW131" s="407"/>
      <c r="AX131" s="407"/>
      <c r="AY131" s="407"/>
      <c r="AZ131" s="407"/>
      <c r="BA131" s="407"/>
      <c r="BB131" s="407"/>
      <c r="BC131" s="407"/>
      <c r="BD131" s="407"/>
      <c r="BE131" s="407"/>
      <c r="BF131" s="407"/>
      <c r="BG131" s="407"/>
      <c r="BH131" s="407"/>
      <c r="BI131" s="407"/>
      <c r="BJ131" s="407"/>
      <c r="BK131" s="407"/>
      <c r="BL131" s="407"/>
      <c r="BM131" s="407"/>
      <c r="BN131" s="407"/>
      <c r="BO131" s="407"/>
      <c r="BP131" s="407"/>
      <c r="BQ131" s="407"/>
      <c r="BR131" s="407"/>
      <c r="BS131" s="407"/>
      <c r="BT131" s="407"/>
      <c r="BU131" s="407"/>
      <c r="BV131" s="407"/>
      <c r="BW131" s="407"/>
    </row>
    <row r="132" spans="1:75" ht="33.75" x14ac:dyDescent="0.25">
      <c r="A132" s="85" t="s">
        <v>151</v>
      </c>
      <c r="B132" s="147" t="s">
        <v>150</v>
      </c>
      <c r="C132" s="63" t="s">
        <v>152</v>
      </c>
      <c r="D132" s="360" t="s">
        <v>199</v>
      </c>
      <c r="E132" s="395">
        <f>SUM(F132:BW132)</f>
        <v>0</v>
      </c>
      <c r="F132" s="412"/>
      <c r="G132" s="412"/>
      <c r="H132" s="412"/>
      <c r="I132" s="412"/>
      <c r="J132" s="412"/>
      <c r="K132" s="412"/>
      <c r="L132" s="412"/>
      <c r="M132" s="412"/>
      <c r="N132" s="412"/>
      <c r="O132" s="412"/>
      <c r="P132" s="412"/>
      <c r="Q132" s="412"/>
      <c r="R132" s="412"/>
      <c r="S132" s="412"/>
      <c r="T132" s="412"/>
      <c r="U132" s="412"/>
      <c r="V132" s="412"/>
      <c r="W132" s="412"/>
      <c r="X132" s="412"/>
      <c r="Y132" s="412"/>
      <c r="Z132" s="412"/>
      <c r="AA132" s="412"/>
      <c r="AB132" s="412"/>
      <c r="AC132" s="412"/>
      <c r="AD132" s="412"/>
      <c r="AE132" s="412"/>
      <c r="AF132" s="412"/>
      <c r="AG132" s="412"/>
      <c r="AH132" s="412"/>
      <c r="AI132" s="412"/>
      <c r="AJ132" s="412"/>
      <c r="AK132" s="412"/>
      <c r="AL132" s="412"/>
      <c r="AM132" s="412"/>
      <c r="AN132" s="412"/>
      <c r="AO132" s="412"/>
      <c r="AP132" s="412"/>
      <c r="AQ132" s="412"/>
      <c r="AR132" s="412"/>
      <c r="AS132" s="426"/>
      <c r="AT132" s="426"/>
      <c r="AU132" s="426"/>
      <c r="AV132" s="426"/>
      <c r="AW132" s="426"/>
      <c r="AX132" s="426"/>
      <c r="AY132" s="426"/>
      <c r="AZ132" s="426"/>
      <c r="BA132" s="426"/>
      <c r="BB132" s="426"/>
      <c r="BC132" s="426"/>
      <c r="BD132" s="426"/>
      <c r="BE132" s="426"/>
      <c r="BF132" s="426"/>
      <c r="BG132" s="426"/>
      <c r="BH132" s="426"/>
      <c r="BI132" s="426"/>
      <c r="BJ132" s="426"/>
      <c r="BK132" s="426"/>
      <c r="BL132" s="426"/>
      <c r="BM132" s="426"/>
      <c r="BN132" s="426"/>
      <c r="BO132" s="426"/>
      <c r="BP132" s="426"/>
      <c r="BQ132" s="426"/>
      <c r="BR132" s="426"/>
      <c r="BS132" s="426"/>
      <c r="BT132" s="426"/>
      <c r="BU132" s="426"/>
      <c r="BV132" s="426"/>
      <c r="BW132" s="426"/>
    </row>
    <row r="133" spans="1:75" ht="33.75" x14ac:dyDescent="0.25">
      <c r="A133" s="368" t="s">
        <v>153</v>
      </c>
      <c r="B133" s="147" t="s">
        <v>150</v>
      </c>
      <c r="C133" s="141" t="s">
        <v>154</v>
      </c>
      <c r="D133" s="360" t="s">
        <v>199</v>
      </c>
      <c r="E133" s="395">
        <f>SUM(F133:BW133)</f>
        <v>0</v>
      </c>
      <c r="F133" s="412"/>
      <c r="G133" s="412"/>
      <c r="H133" s="412"/>
      <c r="I133" s="412"/>
      <c r="J133" s="412"/>
      <c r="K133" s="412"/>
      <c r="L133" s="412"/>
      <c r="M133" s="412"/>
      <c r="N133" s="412"/>
      <c r="O133" s="412"/>
      <c r="P133" s="412"/>
      <c r="Q133" s="412"/>
      <c r="R133" s="412"/>
      <c r="S133" s="412"/>
      <c r="T133" s="412"/>
      <c r="U133" s="412"/>
      <c r="V133" s="412"/>
      <c r="W133" s="412"/>
      <c r="X133" s="412"/>
      <c r="Y133" s="412"/>
      <c r="Z133" s="412"/>
      <c r="AA133" s="412"/>
      <c r="AB133" s="412"/>
      <c r="AC133" s="412"/>
      <c r="AD133" s="412"/>
      <c r="AE133" s="412"/>
      <c r="AF133" s="412"/>
      <c r="AG133" s="412"/>
      <c r="AH133" s="412"/>
      <c r="AI133" s="412"/>
      <c r="AJ133" s="412"/>
      <c r="AK133" s="412"/>
      <c r="AL133" s="412"/>
      <c r="AM133" s="412"/>
      <c r="AN133" s="412"/>
      <c r="AO133" s="412"/>
      <c r="AP133" s="412"/>
      <c r="AQ133" s="412"/>
      <c r="AR133" s="412"/>
      <c r="AS133" s="426"/>
      <c r="AT133" s="426"/>
      <c r="AU133" s="426"/>
      <c r="AV133" s="426"/>
      <c r="AW133" s="426"/>
      <c r="AX133" s="426"/>
      <c r="AY133" s="426"/>
      <c r="AZ133" s="426"/>
      <c r="BA133" s="426"/>
      <c r="BB133" s="426"/>
      <c r="BC133" s="426"/>
      <c r="BD133" s="426"/>
      <c r="BE133" s="426"/>
      <c r="BF133" s="426"/>
      <c r="BG133" s="426"/>
      <c r="BH133" s="426"/>
      <c r="BI133" s="426"/>
      <c r="BJ133" s="426"/>
      <c r="BK133" s="426"/>
      <c r="BL133" s="426"/>
      <c r="BM133" s="426"/>
      <c r="BN133" s="426"/>
      <c r="BO133" s="426"/>
      <c r="BP133" s="426"/>
      <c r="BQ133" s="426"/>
      <c r="BR133" s="426"/>
      <c r="BS133" s="426"/>
      <c r="BT133" s="426"/>
      <c r="BU133" s="426"/>
      <c r="BV133" s="426"/>
      <c r="BW133" s="426"/>
    </row>
    <row r="134" spans="1:75" ht="22.5" x14ac:dyDescent="0.25">
      <c r="A134" s="368" t="s">
        <v>155</v>
      </c>
      <c r="B134" s="147" t="s">
        <v>150</v>
      </c>
      <c r="C134" s="101" t="s">
        <v>156</v>
      </c>
      <c r="D134" s="147" t="s">
        <v>200</v>
      </c>
      <c r="E134" s="395">
        <f>SUM(F134:BW134)</f>
        <v>0</v>
      </c>
      <c r="F134" s="414"/>
      <c r="G134" s="414"/>
      <c r="H134" s="414"/>
      <c r="I134" s="414"/>
      <c r="J134" s="414"/>
      <c r="K134" s="414"/>
      <c r="L134" s="414"/>
      <c r="M134" s="414"/>
      <c r="N134" s="414"/>
      <c r="O134" s="414"/>
      <c r="P134" s="414"/>
      <c r="Q134" s="414"/>
      <c r="R134" s="414"/>
      <c r="S134" s="414"/>
      <c r="T134" s="414"/>
      <c r="U134" s="414"/>
      <c r="V134" s="414"/>
      <c r="W134" s="414"/>
      <c r="X134" s="414"/>
      <c r="Y134" s="414"/>
      <c r="Z134" s="414"/>
      <c r="AA134" s="414"/>
      <c r="AB134" s="414"/>
      <c r="AC134" s="414"/>
      <c r="AD134" s="414"/>
      <c r="AE134" s="414"/>
      <c r="AF134" s="414"/>
      <c r="AG134" s="414"/>
      <c r="AH134" s="414"/>
      <c r="AI134" s="414"/>
      <c r="AJ134" s="414"/>
      <c r="AK134" s="414"/>
      <c r="AL134" s="414"/>
      <c r="AM134" s="414"/>
      <c r="AN134" s="414"/>
      <c r="AO134" s="414"/>
      <c r="AP134" s="414"/>
      <c r="AQ134" s="414"/>
      <c r="AR134" s="414"/>
      <c r="AS134" s="425"/>
      <c r="AT134" s="425"/>
      <c r="AU134" s="425"/>
      <c r="AV134" s="425"/>
      <c r="AW134" s="425"/>
      <c r="AX134" s="425"/>
      <c r="AY134" s="425"/>
      <c r="AZ134" s="425"/>
      <c r="BA134" s="425"/>
      <c r="BB134" s="425"/>
      <c r="BC134" s="425"/>
      <c r="BD134" s="425"/>
      <c r="BE134" s="425"/>
      <c r="BF134" s="425"/>
      <c r="BG134" s="425"/>
      <c r="BH134" s="425"/>
      <c r="BI134" s="425"/>
      <c r="BJ134" s="425"/>
      <c r="BK134" s="425"/>
      <c r="BL134" s="425"/>
      <c r="BM134" s="425"/>
      <c r="BN134" s="425"/>
      <c r="BO134" s="425"/>
      <c r="BP134" s="425"/>
      <c r="BQ134" s="425"/>
      <c r="BR134" s="425"/>
      <c r="BS134" s="425"/>
      <c r="BT134" s="425"/>
      <c r="BU134" s="425"/>
      <c r="BV134" s="425"/>
      <c r="BW134" s="425"/>
    </row>
    <row r="135" spans="1:75" ht="22.5" x14ac:dyDescent="0.25">
      <c r="A135" s="369" t="s">
        <v>157</v>
      </c>
      <c r="B135" s="147" t="s">
        <v>150</v>
      </c>
      <c r="C135" s="102" t="s">
        <v>158</v>
      </c>
      <c r="D135" s="359" t="s">
        <v>199</v>
      </c>
      <c r="E135" s="395">
        <f>SUM(F135:BW135)</f>
        <v>0</v>
      </c>
      <c r="F135" s="414"/>
      <c r="G135" s="414"/>
      <c r="H135" s="414"/>
      <c r="I135" s="414"/>
      <c r="J135" s="414"/>
      <c r="K135" s="414"/>
      <c r="L135" s="414"/>
      <c r="M135" s="414"/>
      <c r="N135" s="414"/>
      <c r="O135" s="414"/>
      <c r="P135" s="414"/>
      <c r="Q135" s="414"/>
      <c r="R135" s="414"/>
      <c r="S135" s="414"/>
      <c r="T135" s="414"/>
      <c r="U135" s="414"/>
      <c r="V135" s="414"/>
      <c r="W135" s="414"/>
      <c r="X135" s="414"/>
      <c r="Y135" s="414"/>
      <c r="Z135" s="414"/>
      <c r="AA135" s="414"/>
      <c r="AB135" s="414"/>
      <c r="AC135" s="414"/>
      <c r="AD135" s="414"/>
      <c r="AE135" s="414"/>
      <c r="AF135" s="414"/>
      <c r="AG135" s="414"/>
      <c r="AH135" s="414"/>
      <c r="AI135" s="414"/>
      <c r="AJ135" s="414"/>
      <c r="AK135" s="414"/>
      <c r="AL135" s="414"/>
      <c r="AM135" s="414"/>
      <c r="AN135" s="414"/>
      <c r="AO135" s="414"/>
      <c r="AP135" s="414"/>
      <c r="AQ135" s="414"/>
      <c r="AR135" s="414"/>
      <c r="AS135" s="425"/>
      <c r="AT135" s="425"/>
      <c r="AU135" s="425"/>
      <c r="AV135" s="425"/>
      <c r="AW135" s="425"/>
      <c r="AX135" s="425"/>
      <c r="AY135" s="425"/>
      <c r="AZ135" s="425"/>
      <c r="BA135" s="425"/>
      <c r="BB135" s="425"/>
      <c r="BC135" s="425"/>
      <c r="BD135" s="425"/>
      <c r="BE135" s="425"/>
      <c r="BF135" s="425"/>
      <c r="BG135" s="425"/>
      <c r="BH135" s="425"/>
      <c r="BI135" s="425"/>
      <c r="BJ135" s="425"/>
      <c r="BK135" s="425"/>
      <c r="BL135" s="425"/>
      <c r="BM135" s="425"/>
      <c r="BN135" s="425"/>
      <c r="BO135" s="425"/>
      <c r="BP135" s="425"/>
      <c r="BQ135" s="425"/>
      <c r="BR135" s="425"/>
      <c r="BS135" s="425"/>
      <c r="BT135" s="425"/>
      <c r="BU135" s="425"/>
      <c r="BV135" s="425"/>
      <c r="BW135" s="425"/>
    </row>
    <row r="136" spans="1:75" ht="3" customHeight="1" x14ac:dyDescent="0.25">
      <c r="A136" s="206"/>
      <c r="B136" s="207"/>
      <c r="C136" s="207"/>
      <c r="D136" s="207"/>
      <c r="E136" s="406"/>
      <c r="F136" s="407"/>
      <c r="G136" s="407"/>
      <c r="H136" s="407"/>
      <c r="I136" s="407"/>
      <c r="J136" s="407"/>
      <c r="K136" s="407"/>
      <c r="L136" s="407"/>
      <c r="M136" s="407"/>
      <c r="N136" s="407"/>
      <c r="O136" s="407"/>
      <c r="P136" s="407"/>
      <c r="Q136" s="407"/>
      <c r="R136" s="407"/>
      <c r="S136" s="407"/>
      <c r="T136" s="407"/>
      <c r="U136" s="407"/>
      <c r="V136" s="407"/>
      <c r="W136" s="407"/>
      <c r="X136" s="407"/>
      <c r="Y136" s="407"/>
      <c r="Z136" s="407"/>
      <c r="AA136" s="407"/>
      <c r="AB136" s="407"/>
      <c r="AC136" s="407"/>
      <c r="AD136" s="407"/>
      <c r="AE136" s="407"/>
      <c r="AF136" s="407"/>
      <c r="AG136" s="407"/>
      <c r="AH136" s="407"/>
      <c r="AI136" s="407"/>
      <c r="AJ136" s="407"/>
      <c r="AK136" s="407"/>
      <c r="AL136" s="407"/>
      <c r="AM136" s="407"/>
      <c r="AN136" s="407"/>
      <c r="AO136" s="407"/>
      <c r="AP136" s="407"/>
      <c r="AQ136" s="407"/>
      <c r="AR136" s="407"/>
      <c r="AS136" s="407"/>
      <c r="AT136" s="407"/>
      <c r="AU136" s="407"/>
      <c r="AV136" s="407"/>
      <c r="AW136" s="407"/>
      <c r="AX136" s="407"/>
      <c r="AY136" s="407"/>
      <c r="AZ136" s="407"/>
      <c r="BA136" s="407"/>
      <c r="BB136" s="407"/>
      <c r="BC136" s="407"/>
      <c r="BD136" s="407"/>
      <c r="BE136" s="407"/>
      <c r="BF136" s="407"/>
      <c r="BG136" s="407"/>
      <c r="BH136" s="407"/>
      <c r="BI136" s="407"/>
      <c r="BJ136" s="407"/>
      <c r="BK136" s="407"/>
      <c r="BL136" s="407"/>
      <c r="BM136" s="407"/>
      <c r="BN136" s="407"/>
      <c r="BO136" s="407"/>
      <c r="BP136" s="407"/>
      <c r="BQ136" s="407"/>
      <c r="BR136" s="407"/>
      <c r="BS136" s="407"/>
      <c r="BT136" s="407"/>
      <c r="BU136" s="407"/>
      <c r="BV136" s="407"/>
      <c r="BW136" s="407"/>
    </row>
    <row r="137" spans="1:75" ht="22.5" x14ac:dyDescent="0.25">
      <c r="A137" s="367" t="s">
        <v>160</v>
      </c>
      <c r="B137" s="149" t="s">
        <v>159</v>
      </c>
      <c r="C137" s="365" t="s">
        <v>161</v>
      </c>
      <c r="D137" s="589" t="s">
        <v>221</v>
      </c>
      <c r="E137" s="595">
        <f>SUM(F137:BW137)</f>
        <v>0</v>
      </c>
      <c r="F137" s="605"/>
      <c r="G137" s="605"/>
      <c r="H137" s="605"/>
      <c r="I137" s="605"/>
      <c r="J137" s="605"/>
      <c r="K137" s="605"/>
      <c r="L137" s="605"/>
      <c r="M137" s="605"/>
      <c r="N137" s="605"/>
      <c r="O137" s="605"/>
      <c r="P137" s="605"/>
      <c r="Q137" s="605"/>
      <c r="R137" s="605"/>
      <c r="S137" s="605"/>
      <c r="T137" s="605"/>
      <c r="U137" s="605"/>
      <c r="V137" s="605"/>
      <c r="W137" s="605"/>
      <c r="X137" s="605"/>
      <c r="Y137" s="605"/>
      <c r="Z137" s="605"/>
      <c r="AA137" s="605"/>
      <c r="AB137" s="605"/>
      <c r="AC137" s="605"/>
      <c r="AD137" s="605"/>
      <c r="AE137" s="605"/>
      <c r="AF137" s="605"/>
      <c r="AG137" s="605"/>
      <c r="AH137" s="605"/>
      <c r="AI137" s="605"/>
      <c r="AJ137" s="605"/>
      <c r="AK137" s="605"/>
      <c r="AL137" s="605"/>
      <c r="AM137" s="605"/>
      <c r="AN137" s="605"/>
      <c r="AO137" s="605"/>
      <c r="AP137" s="605"/>
      <c r="AQ137" s="605"/>
      <c r="AR137" s="605"/>
      <c r="AS137" s="423"/>
      <c r="AT137" s="423"/>
      <c r="AU137" s="423"/>
      <c r="AV137" s="423"/>
      <c r="AW137" s="423"/>
      <c r="AX137" s="423"/>
      <c r="AY137" s="423"/>
      <c r="AZ137" s="423"/>
      <c r="BA137" s="423"/>
      <c r="BB137" s="423"/>
      <c r="BC137" s="423"/>
      <c r="BD137" s="423"/>
      <c r="BE137" s="423"/>
      <c r="BF137" s="423"/>
      <c r="BG137" s="423"/>
      <c r="BH137" s="423"/>
      <c r="BI137" s="423"/>
      <c r="BJ137" s="423"/>
      <c r="BK137" s="423"/>
      <c r="BL137" s="423"/>
      <c r="BM137" s="423"/>
      <c r="BN137" s="423"/>
      <c r="BO137" s="423"/>
      <c r="BP137" s="423"/>
      <c r="BQ137" s="423"/>
      <c r="BR137" s="423"/>
      <c r="BS137" s="423"/>
      <c r="BT137" s="423"/>
      <c r="BU137" s="423"/>
      <c r="BV137" s="423"/>
      <c r="BW137" s="423"/>
    </row>
    <row r="138" spans="1:75" ht="22.5" x14ac:dyDescent="0.25">
      <c r="A138" s="31" t="s">
        <v>162</v>
      </c>
      <c r="B138" s="149" t="s">
        <v>159</v>
      </c>
      <c r="C138" s="103" t="s">
        <v>163</v>
      </c>
      <c r="D138" s="527"/>
      <c r="E138" s="597"/>
      <c r="F138" s="606"/>
      <c r="G138" s="606"/>
      <c r="H138" s="606"/>
      <c r="I138" s="606"/>
      <c r="J138" s="606"/>
      <c r="K138" s="606"/>
      <c r="L138" s="606"/>
      <c r="M138" s="606"/>
      <c r="N138" s="606"/>
      <c r="O138" s="606"/>
      <c r="P138" s="606"/>
      <c r="Q138" s="606"/>
      <c r="R138" s="606"/>
      <c r="S138" s="606"/>
      <c r="T138" s="606"/>
      <c r="U138" s="606"/>
      <c r="V138" s="606"/>
      <c r="W138" s="606"/>
      <c r="X138" s="606"/>
      <c r="Y138" s="606"/>
      <c r="Z138" s="606"/>
      <c r="AA138" s="606"/>
      <c r="AB138" s="606"/>
      <c r="AC138" s="606"/>
      <c r="AD138" s="606"/>
      <c r="AE138" s="606"/>
      <c r="AF138" s="606"/>
      <c r="AG138" s="606"/>
      <c r="AH138" s="606"/>
      <c r="AI138" s="606"/>
      <c r="AJ138" s="606"/>
      <c r="AK138" s="606"/>
      <c r="AL138" s="606"/>
      <c r="AM138" s="606"/>
      <c r="AN138" s="606"/>
      <c r="AO138" s="606"/>
      <c r="AP138" s="606"/>
      <c r="AQ138" s="606"/>
      <c r="AR138" s="606"/>
      <c r="AS138" s="424"/>
      <c r="AT138" s="424"/>
      <c r="AU138" s="424"/>
      <c r="AV138" s="424"/>
      <c r="AW138" s="424"/>
      <c r="AX138" s="424"/>
      <c r="AY138" s="424"/>
      <c r="AZ138" s="424"/>
      <c r="BA138" s="424"/>
      <c r="BB138" s="424"/>
      <c r="BC138" s="424"/>
      <c r="BD138" s="424"/>
      <c r="BE138" s="424"/>
      <c r="BF138" s="424"/>
      <c r="BG138" s="424"/>
      <c r="BH138" s="424"/>
      <c r="BI138" s="424"/>
      <c r="BJ138" s="424"/>
      <c r="BK138" s="424"/>
      <c r="BL138" s="424"/>
      <c r="BM138" s="424"/>
      <c r="BN138" s="424"/>
      <c r="BO138" s="424"/>
      <c r="BP138" s="424"/>
      <c r="BQ138" s="424"/>
      <c r="BR138" s="424"/>
      <c r="BS138" s="424"/>
      <c r="BT138" s="424"/>
      <c r="BU138" s="424"/>
      <c r="BV138" s="424"/>
      <c r="BW138" s="424"/>
    </row>
    <row r="139" spans="1:75" ht="22.5" x14ac:dyDescent="0.25">
      <c r="A139" s="364" t="s">
        <v>164</v>
      </c>
      <c r="B139" s="149" t="s">
        <v>159</v>
      </c>
      <c r="C139" s="147" t="s">
        <v>165</v>
      </c>
      <c r="D139" s="147" t="s">
        <v>201</v>
      </c>
      <c r="E139" s="395">
        <f>SUM(F139:BW139)</f>
        <v>0</v>
      </c>
      <c r="F139" s="414"/>
      <c r="G139" s="414"/>
      <c r="H139" s="414"/>
      <c r="I139" s="414"/>
      <c r="J139" s="414"/>
      <c r="K139" s="414"/>
      <c r="L139" s="414"/>
      <c r="M139" s="414"/>
      <c r="N139" s="414"/>
      <c r="O139" s="414"/>
      <c r="P139" s="414"/>
      <c r="Q139" s="414"/>
      <c r="R139" s="414"/>
      <c r="S139" s="414"/>
      <c r="T139" s="414"/>
      <c r="U139" s="414"/>
      <c r="V139" s="414"/>
      <c r="W139" s="414"/>
      <c r="X139" s="414"/>
      <c r="Y139" s="414"/>
      <c r="Z139" s="414"/>
      <c r="AA139" s="414"/>
      <c r="AB139" s="414"/>
      <c r="AC139" s="414"/>
      <c r="AD139" s="414"/>
      <c r="AE139" s="414"/>
      <c r="AF139" s="414"/>
      <c r="AG139" s="414"/>
      <c r="AH139" s="414"/>
      <c r="AI139" s="414"/>
      <c r="AJ139" s="414"/>
      <c r="AK139" s="414"/>
      <c r="AL139" s="414"/>
      <c r="AM139" s="414"/>
      <c r="AN139" s="414"/>
      <c r="AO139" s="414"/>
      <c r="AP139" s="414"/>
      <c r="AQ139" s="414"/>
      <c r="AR139" s="414"/>
      <c r="AS139" s="425"/>
      <c r="AT139" s="425"/>
      <c r="AU139" s="425"/>
      <c r="AV139" s="425"/>
      <c r="AW139" s="425"/>
      <c r="AX139" s="425"/>
      <c r="AY139" s="425"/>
      <c r="AZ139" s="425"/>
      <c r="BA139" s="425"/>
      <c r="BB139" s="425"/>
      <c r="BC139" s="425"/>
      <c r="BD139" s="425"/>
      <c r="BE139" s="425"/>
      <c r="BF139" s="425"/>
      <c r="BG139" s="425"/>
      <c r="BH139" s="425"/>
      <c r="BI139" s="425"/>
      <c r="BJ139" s="425"/>
      <c r="BK139" s="425"/>
      <c r="BL139" s="425"/>
      <c r="BM139" s="425"/>
      <c r="BN139" s="425"/>
      <c r="BO139" s="425"/>
      <c r="BP139" s="425"/>
      <c r="BQ139" s="425"/>
      <c r="BR139" s="425"/>
      <c r="BS139" s="425"/>
      <c r="BT139" s="425"/>
      <c r="BU139" s="425"/>
      <c r="BV139" s="425"/>
      <c r="BW139" s="425"/>
    </row>
    <row r="140" spans="1:75" ht="3" customHeight="1" x14ac:dyDescent="0.25">
      <c r="A140" s="206"/>
      <c r="B140" s="207"/>
      <c r="C140" s="207"/>
      <c r="D140" s="207"/>
      <c r="E140" s="406"/>
      <c r="F140" s="407"/>
      <c r="G140" s="407"/>
      <c r="H140" s="407"/>
      <c r="I140" s="407"/>
      <c r="J140" s="407"/>
      <c r="K140" s="407"/>
      <c r="L140" s="407"/>
      <c r="M140" s="407"/>
      <c r="N140" s="407"/>
      <c r="O140" s="407"/>
      <c r="P140" s="407"/>
      <c r="Q140" s="407"/>
      <c r="R140" s="407"/>
      <c r="S140" s="407"/>
      <c r="T140" s="407"/>
      <c r="U140" s="407"/>
      <c r="V140" s="407"/>
      <c r="W140" s="407"/>
      <c r="X140" s="407"/>
      <c r="Y140" s="407"/>
      <c r="Z140" s="407"/>
      <c r="AA140" s="407"/>
      <c r="AB140" s="407"/>
      <c r="AC140" s="407"/>
      <c r="AD140" s="407"/>
      <c r="AE140" s="407"/>
      <c r="AF140" s="407"/>
      <c r="AG140" s="407"/>
      <c r="AH140" s="407"/>
      <c r="AI140" s="407"/>
      <c r="AJ140" s="407"/>
      <c r="AK140" s="407"/>
      <c r="AL140" s="407"/>
      <c r="AM140" s="407"/>
      <c r="AN140" s="407"/>
      <c r="AO140" s="407"/>
      <c r="AP140" s="407"/>
      <c r="AQ140" s="407"/>
      <c r="AR140" s="407"/>
      <c r="AS140" s="407"/>
      <c r="AT140" s="407"/>
      <c r="AU140" s="407"/>
      <c r="AV140" s="407"/>
      <c r="AW140" s="407"/>
      <c r="AX140" s="407"/>
      <c r="AY140" s="407"/>
      <c r="AZ140" s="407"/>
      <c r="BA140" s="407"/>
      <c r="BB140" s="407"/>
      <c r="BC140" s="407"/>
      <c r="BD140" s="407"/>
      <c r="BE140" s="407"/>
      <c r="BF140" s="407"/>
      <c r="BG140" s="407"/>
      <c r="BH140" s="407"/>
      <c r="BI140" s="407"/>
      <c r="BJ140" s="407"/>
      <c r="BK140" s="407"/>
      <c r="BL140" s="407"/>
      <c r="BM140" s="407"/>
      <c r="BN140" s="407"/>
      <c r="BO140" s="407"/>
      <c r="BP140" s="407"/>
      <c r="BQ140" s="407"/>
      <c r="BR140" s="407"/>
      <c r="BS140" s="407"/>
      <c r="BT140" s="407"/>
      <c r="BU140" s="407"/>
      <c r="BV140" s="407"/>
      <c r="BW140" s="407"/>
    </row>
    <row r="141" spans="1:75" ht="33.75" x14ac:dyDescent="0.25">
      <c r="A141" s="368" t="s">
        <v>167</v>
      </c>
      <c r="B141" s="91" t="s">
        <v>166</v>
      </c>
      <c r="C141" s="14" t="s">
        <v>281</v>
      </c>
      <c r="D141" s="14" t="s">
        <v>289</v>
      </c>
      <c r="E141" s="395">
        <f t="shared" ref="E141:E150" si="3">SUM(F141:BW141)</f>
        <v>0</v>
      </c>
      <c r="F141" s="380"/>
      <c r="G141" s="380"/>
      <c r="H141" s="380"/>
      <c r="I141" s="380"/>
      <c r="J141" s="380"/>
      <c r="K141" s="380"/>
      <c r="L141" s="380"/>
      <c r="M141" s="380"/>
      <c r="N141" s="380"/>
      <c r="O141" s="380"/>
      <c r="P141" s="380"/>
      <c r="Q141" s="380"/>
      <c r="R141" s="380"/>
      <c r="S141" s="380"/>
      <c r="T141" s="380"/>
      <c r="U141" s="380"/>
      <c r="V141" s="380"/>
      <c r="W141" s="380"/>
      <c r="X141" s="380"/>
      <c r="Y141" s="380"/>
      <c r="Z141" s="380"/>
      <c r="AA141" s="380"/>
      <c r="AB141" s="380"/>
      <c r="AC141" s="380"/>
      <c r="AD141" s="380"/>
      <c r="AE141" s="380"/>
      <c r="AF141" s="380"/>
      <c r="AG141" s="380"/>
      <c r="AH141" s="380"/>
      <c r="AI141" s="380"/>
      <c r="AJ141" s="380"/>
      <c r="AK141" s="380"/>
      <c r="AL141" s="380"/>
      <c r="AM141" s="380"/>
      <c r="AN141" s="380"/>
      <c r="AO141" s="380"/>
      <c r="AP141" s="380"/>
      <c r="AQ141" s="380"/>
      <c r="AR141" s="380"/>
      <c r="AS141" s="380"/>
      <c r="AT141" s="380"/>
      <c r="AU141" s="380"/>
      <c r="AV141" s="380"/>
      <c r="AW141" s="380"/>
      <c r="AX141" s="380"/>
      <c r="AY141" s="380"/>
      <c r="AZ141" s="380"/>
      <c r="BA141" s="380"/>
      <c r="BB141" s="380"/>
      <c r="BC141" s="380"/>
      <c r="BD141" s="380"/>
      <c r="BE141" s="380"/>
      <c r="BF141" s="380"/>
      <c r="BG141" s="380"/>
      <c r="BH141" s="380"/>
      <c r="BI141" s="380"/>
      <c r="BJ141" s="380"/>
      <c r="BK141" s="380"/>
      <c r="BL141" s="380"/>
      <c r="BM141" s="380"/>
      <c r="BN141" s="380"/>
      <c r="BO141" s="380"/>
      <c r="BP141" s="380"/>
      <c r="BQ141" s="380"/>
      <c r="BR141" s="380"/>
      <c r="BS141" s="380"/>
      <c r="BT141" s="380"/>
      <c r="BU141" s="380"/>
      <c r="BV141" s="380"/>
      <c r="BW141" s="380"/>
    </row>
    <row r="142" spans="1:75" ht="56.25" x14ac:dyDescent="0.25">
      <c r="A142" s="368" t="s">
        <v>168</v>
      </c>
      <c r="B142" s="91" t="s">
        <v>166</v>
      </c>
      <c r="C142" s="104" t="s">
        <v>169</v>
      </c>
      <c r="D142" s="370" t="s">
        <v>202</v>
      </c>
      <c r="E142" s="395">
        <f t="shared" si="3"/>
        <v>0</v>
      </c>
      <c r="F142" s="402"/>
      <c r="G142" s="402"/>
      <c r="H142" s="402"/>
      <c r="I142" s="402"/>
      <c r="J142" s="402"/>
      <c r="K142" s="402"/>
      <c r="L142" s="402"/>
      <c r="M142" s="402"/>
      <c r="N142" s="402"/>
      <c r="O142" s="402"/>
      <c r="P142" s="402"/>
      <c r="Q142" s="402"/>
      <c r="R142" s="402"/>
      <c r="S142" s="402"/>
      <c r="T142" s="402"/>
      <c r="U142" s="402"/>
      <c r="V142" s="402"/>
      <c r="W142" s="402"/>
      <c r="X142" s="402"/>
      <c r="Y142" s="402"/>
      <c r="Z142" s="402"/>
      <c r="AA142" s="402"/>
      <c r="AB142" s="402"/>
      <c r="AC142" s="402"/>
      <c r="AD142" s="402"/>
      <c r="AE142" s="402"/>
      <c r="AF142" s="402"/>
      <c r="AG142" s="402"/>
      <c r="AH142" s="402"/>
      <c r="AI142" s="402"/>
      <c r="AJ142" s="402"/>
      <c r="AK142" s="402"/>
      <c r="AL142" s="402"/>
      <c r="AM142" s="402"/>
      <c r="AN142" s="402"/>
      <c r="AO142" s="402"/>
      <c r="AP142" s="402"/>
      <c r="AQ142" s="402"/>
      <c r="AR142" s="402"/>
      <c r="AS142" s="402"/>
      <c r="AT142" s="402"/>
      <c r="AU142" s="402"/>
      <c r="AV142" s="402"/>
      <c r="AW142" s="402"/>
      <c r="AX142" s="402"/>
      <c r="AY142" s="402"/>
      <c r="AZ142" s="402"/>
      <c r="BA142" s="402"/>
      <c r="BB142" s="402"/>
      <c r="BC142" s="402"/>
      <c r="BD142" s="402"/>
      <c r="BE142" s="402"/>
      <c r="BF142" s="402"/>
      <c r="BG142" s="402"/>
      <c r="BH142" s="402"/>
      <c r="BI142" s="402"/>
      <c r="BJ142" s="402"/>
      <c r="BK142" s="402"/>
      <c r="BL142" s="402"/>
      <c r="BM142" s="402"/>
      <c r="BN142" s="402"/>
      <c r="BO142" s="402"/>
      <c r="BP142" s="402"/>
      <c r="BQ142" s="402"/>
      <c r="BR142" s="402"/>
      <c r="BS142" s="402"/>
      <c r="BT142" s="402"/>
      <c r="BU142" s="402"/>
      <c r="BV142" s="402"/>
      <c r="BW142" s="402"/>
    </row>
    <row r="143" spans="1:75" ht="56.25" x14ac:dyDescent="0.25">
      <c r="A143" s="368" t="s">
        <v>170</v>
      </c>
      <c r="B143" s="91" t="s">
        <v>166</v>
      </c>
      <c r="C143" s="104" t="s">
        <v>169</v>
      </c>
      <c r="D143" s="370" t="s">
        <v>334</v>
      </c>
      <c r="E143" s="395">
        <f t="shared" si="3"/>
        <v>0</v>
      </c>
      <c r="F143" s="402"/>
      <c r="G143" s="402"/>
      <c r="H143" s="402"/>
      <c r="I143" s="402"/>
      <c r="J143" s="402"/>
      <c r="K143" s="402"/>
      <c r="L143" s="402"/>
      <c r="M143" s="402"/>
      <c r="N143" s="402"/>
      <c r="O143" s="402"/>
      <c r="P143" s="402"/>
      <c r="Q143" s="402"/>
      <c r="R143" s="402"/>
      <c r="S143" s="402"/>
      <c r="T143" s="402"/>
      <c r="U143" s="402"/>
      <c r="V143" s="402"/>
      <c r="W143" s="402"/>
      <c r="X143" s="402"/>
      <c r="Y143" s="402"/>
      <c r="Z143" s="402"/>
      <c r="AA143" s="402"/>
      <c r="AB143" s="402"/>
      <c r="AC143" s="402"/>
      <c r="AD143" s="402"/>
      <c r="AE143" s="402"/>
      <c r="AF143" s="402"/>
      <c r="AG143" s="402"/>
      <c r="AH143" s="402"/>
      <c r="AI143" s="402"/>
      <c r="AJ143" s="402"/>
      <c r="AK143" s="402"/>
      <c r="AL143" s="402"/>
      <c r="AM143" s="402"/>
      <c r="AN143" s="402"/>
      <c r="AO143" s="402"/>
      <c r="AP143" s="402"/>
      <c r="AQ143" s="402"/>
      <c r="AR143" s="402"/>
      <c r="AS143" s="402"/>
      <c r="AT143" s="402"/>
      <c r="AU143" s="402"/>
      <c r="AV143" s="402"/>
      <c r="AW143" s="402"/>
      <c r="AX143" s="402"/>
      <c r="AY143" s="402"/>
      <c r="AZ143" s="402"/>
      <c r="BA143" s="402"/>
      <c r="BB143" s="402"/>
      <c r="BC143" s="402"/>
      <c r="BD143" s="402"/>
      <c r="BE143" s="402"/>
      <c r="BF143" s="402"/>
      <c r="BG143" s="402"/>
      <c r="BH143" s="402"/>
      <c r="BI143" s="402"/>
      <c r="BJ143" s="402"/>
      <c r="BK143" s="402"/>
      <c r="BL143" s="402"/>
      <c r="BM143" s="402"/>
      <c r="BN143" s="402"/>
      <c r="BO143" s="402"/>
      <c r="BP143" s="402"/>
      <c r="BQ143" s="402"/>
      <c r="BR143" s="402"/>
      <c r="BS143" s="402"/>
      <c r="BT143" s="402"/>
      <c r="BU143" s="402"/>
      <c r="BV143" s="402"/>
      <c r="BW143" s="402"/>
    </row>
    <row r="144" spans="1:75" ht="22.5" x14ac:dyDescent="0.25">
      <c r="A144" s="368" t="s">
        <v>171</v>
      </c>
      <c r="B144" s="91" t="s">
        <v>166</v>
      </c>
      <c r="C144" s="106" t="s">
        <v>172</v>
      </c>
      <c r="D144" s="107" t="s">
        <v>203</v>
      </c>
      <c r="E144" s="395">
        <f t="shared" si="3"/>
        <v>0</v>
      </c>
      <c r="F144" s="415"/>
      <c r="G144" s="415"/>
      <c r="H144" s="415"/>
      <c r="I144" s="415"/>
      <c r="J144" s="415"/>
      <c r="K144" s="415"/>
      <c r="L144" s="415"/>
      <c r="M144" s="415"/>
      <c r="N144" s="415"/>
      <c r="O144" s="415"/>
      <c r="P144" s="415"/>
      <c r="Q144" s="415"/>
      <c r="R144" s="415"/>
      <c r="S144" s="415"/>
      <c r="T144" s="415"/>
      <c r="U144" s="415"/>
      <c r="V144" s="415"/>
      <c r="W144" s="415"/>
      <c r="X144" s="415"/>
      <c r="Y144" s="415"/>
      <c r="Z144" s="415"/>
      <c r="AA144" s="415"/>
      <c r="AB144" s="415"/>
      <c r="AC144" s="415"/>
      <c r="AD144" s="415"/>
      <c r="AE144" s="415"/>
      <c r="AF144" s="415"/>
      <c r="AG144" s="415"/>
      <c r="AH144" s="415"/>
      <c r="AI144" s="415"/>
      <c r="AJ144" s="415"/>
      <c r="AK144" s="415"/>
      <c r="AL144" s="415"/>
      <c r="AM144" s="415"/>
      <c r="AN144" s="415"/>
      <c r="AO144" s="415"/>
      <c r="AP144" s="415"/>
      <c r="AQ144" s="415"/>
      <c r="AR144" s="415"/>
      <c r="AS144" s="415"/>
      <c r="AT144" s="415"/>
      <c r="AU144" s="415"/>
      <c r="AV144" s="415"/>
      <c r="AW144" s="415"/>
      <c r="AX144" s="415"/>
      <c r="AY144" s="415"/>
      <c r="AZ144" s="415"/>
      <c r="BA144" s="415"/>
      <c r="BB144" s="415"/>
      <c r="BC144" s="415"/>
      <c r="BD144" s="415"/>
      <c r="BE144" s="415"/>
      <c r="BF144" s="415"/>
      <c r="BG144" s="415"/>
      <c r="BH144" s="415"/>
      <c r="BI144" s="415"/>
      <c r="BJ144" s="415"/>
      <c r="BK144" s="415"/>
      <c r="BL144" s="415"/>
      <c r="BM144" s="415"/>
      <c r="BN144" s="415"/>
      <c r="BO144" s="415"/>
      <c r="BP144" s="415"/>
      <c r="BQ144" s="415"/>
      <c r="BR144" s="415"/>
      <c r="BS144" s="415"/>
      <c r="BT144" s="415"/>
      <c r="BU144" s="415"/>
      <c r="BV144" s="415"/>
      <c r="BW144" s="415"/>
    </row>
    <row r="145" spans="1:75" ht="22.5" x14ac:dyDescent="0.25">
      <c r="A145" s="368" t="s">
        <v>173</v>
      </c>
      <c r="B145" s="91" t="s">
        <v>166</v>
      </c>
      <c r="C145" s="104" t="s">
        <v>176</v>
      </c>
      <c r="D145" s="14" t="s">
        <v>288</v>
      </c>
      <c r="E145" s="395">
        <f t="shared" si="3"/>
        <v>0</v>
      </c>
      <c r="F145" s="380"/>
      <c r="G145" s="380"/>
      <c r="H145" s="380"/>
      <c r="I145" s="380"/>
      <c r="J145" s="380"/>
      <c r="K145" s="380"/>
      <c r="L145" s="380"/>
      <c r="M145" s="380"/>
      <c r="N145" s="380"/>
      <c r="O145" s="380"/>
      <c r="P145" s="380"/>
      <c r="Q145" s="380"/>
      <c r="R145" s="380"/>
      <c r="S145" s="380"/>
      <c r="T145" s="380"/>
      <c r="U145" s="380"/>
      <c r="V145" s="380"/>
      <c r="W145" s="380"/>
      <c r="X145" s="380"/>
      <c r="Y145" s="380"/>
      <c r="Z145" s="380"/>
      <c r="AA145" s="380"/>
      <c r="AB145" s="380"/>
      <c r="AC145" s="380"/>
      <c r="AD145" s="380"/>
      <c r="AE145" s="380"/>
      <c r="AF145" s="380"/>
      <c r="AG145" s="380"/>
      <c r="AH145" s="380"/>
      <c r="AI145" s="380"/>
      <c r="AJ145" s="380"/>
      <c r="AK145" s="380"/>
      <c r="AL145" s="380"/>
      <c r="AM145" s="380"/>
      <c r="AN145" s="380"/>
      <c r="AO145" s="380"/>
      <c r="AP145" s="380"/>
      <c r="AQ145" s="380"/>
      <c r="AR145" s="380"/>
      <c r="AS145" s="380"/>
      <c r="AT145" s="380"/>
      <c r="AU145" s="380"/>
      <c r="AV145" s="380"/>
      <c r="AW145" s="380"/>
      <c r="AX145" s="380"/>
      <c r="AY145" s="380"/>
      <c r="AZ145" s="380"/>
      <c r="BA145" s="380"/>
      <c r="BB145" s="380"/>
      <c r="BC145" s="380"/>
      <c r="BD145" s="380"/>
      <c r="BE145" s="380"/>
      <c r="BF145" s="380"/>
      <c r="BG145" s="380"/>
      <c r="BH145" s="380"/>
      <c r="BI145" s="380"/>
      <c r="BJ145" s="380"/>
      <c r="BK145" s="380"/>
      <c r="BL145" s="380"/>
      <c r="BM145" s="380"/>
      <c r="BN145" s="380"/>
      <c r="BO145" s="380"/>
      <c r="BP145" s="380"/>
      <c r="BQ145" s="380"/>
      <c r="BR145" s="380"/>
      <c r="BS145" s="380"/>
      <c r="BT145" s="380"/>
      <c r="BU145" s="380"/>
      <c r="BV145" s="380"/>
      <c r="BW145" s="380"/>
    </row>
    <row r="146" spans="1:75" ht="45" x14ac:dyDescent="0.25">
      <c r="A146" s="368" t="s">
        <v>174</v>
      </c>
      <c r="B146" s="91" t="s">
        <v>166</v>
      </c>
      <c r="C146" s="104" t="s">
        <v>176</v>
      </c>
      <c r="D146" s="370" t="s">
        <v>336</v>
      </c>
      <c r="E146" s="395">
        <f t="shared" si="3"/>
        <v>0</v>
      </c>
      <c r="F146" s="402"/>
      <c r="G146" s="402"/>
      <c r="H146" s="402"/>
      <c r="I146" s="402"/>
      <c r="J146" s="402"/>
      <c r="K146" s="402"/>
      <c r="L146" s="402"/>
      <c r="M146" s="402"/>
      <c r="N146" s="402"/>
      <c r="O146" s="402"/>
      <c r="P146" s="402"/>
      <c r="Q146" s="402"/>
      <c r="R146" s="402"/>
      <c r="S146" s="402"/>
      <c r="T146" s="402"/>
      <c r="U146" s="402"/>
      <c r="V146" s="402"/>
      <c r="W146" s="402"/>
      <c r="X146" s="402"/>
      <c r="Y146" s="402"/>
      <c r="Z146" s="402"/>
      <c r="AA146" s="402"/>
      <c r="AB146" s="402"/>
      <c r="AC146" s="402"/>
      <c r="AD146" s="402"/>
      <c r="AE146" s="402"/>
      <c r="AF146" s="402"/>
      <c r="AG146" s="402"/>
      <c r="AH146" s="402"/>
      <c r="AI146" s="402"/>
      <c r="AJ146" s="402"/>
      <c r="AK146" s="402"/>
      <c r="AL146" s="402"/>
      <c r="AM146" s="402"/>
      <c r="AN146" s="402"/>
      <c r="AO146" s="402"/>
      <c r="AP146" s="402"/>
      <c r="AQ146" s="402"/>
      <c r="AR146" s="402"/>
      <c r="AS146" s="402"/>
      <c r="AT146" s="402"/>
      <c r="AU146" s="402"/>
      <c r="AV146" s="402"/>
      <c r="AW146" s="402"/>
      <c r="AX146" s="402"/>
      <c r="AY146" s="402"/>
      <c r="AZ146" s="402"/>
      <c r="BA146" s="402"/>
      <c r="BB146" s="402"/>
      <c r="BC146" s="402"/>
      <c r="BD146" s="402"/>
      <c r="BE146" s="402"/>
      <c r="BF146" s="402"/>
      <c r="BG146" s="402"/>
      <c r="BH146" s="402"/>
      <c r="BI146" s="402"/>
      <c r="BJ146" s="402"/>
      <c r="BK146" s="402"/>
      <c r="BL146" s="402"/>
      <c r="BM146" s="402"/>
      <c r="BN146" s="402"/>
      <c r="BO146" s="402"/>
      <c r="BP146" s="402"/>
      <c r="BQ146" s="402"/>
      <c r="BR146" s="402"/>
      <c r="BS146" s="402"/>
      <c r="BT146" s="402"/>
      <c r="BU146" s="402"/>
      <c r="BV146" s="402"/>
      <c r="BW146" s="402"/>
    </row>
    <row r="147" spans="1:75" x14ac:dyDescent="0.25">
      <c r="A147" s="368" t="s">
        <v>175</v>
      </c>
      <c r="B147" s="91" t="s">
        <v>166</v>
      </c>
      <c r="C147" s="108" t="s">
        <v>178</v>
      </c>
      <c r="D147" s="14" t="s">
        <v>220</v>
      </c>
      <c r="E147" s="395">
        <f t="shared" si="3"/>
        <v>0</v>
      </c>
      <c r="F147" s="380"/>
      <c r="G147" s="380"/>
      <c r="H147" s="380"/>
      <c r="I147" s="380"/>
      <c r="J147" s="380"/>
      <c r="K147" s="380"/>
      <c r="L147" s="380"/>
      <c r="M147" s="380"/>
      <c r="N147" s="380"/>
      <c r="O147" s="380"/>
      <c r="P147" s="380"/>
      <c r="Q147" s="380"/>
      <c r="R147" s="380"/>
      <c r="S147" s="380"/>
      <c r="T147" s="380"/>
      <c r="U147" s="380"/>
      <c r="V147" s="380"/>
      <c r="W147" s="380"/>
      <c r="X147" s="380"/>
      <c r="Y147" s="380"/>
      <c r="Z147" s="380"/>
      <c r="AA147" s="380"/>
      <c r="AB147" s="380"/>
      <c r="AC147" s="380"/>
      <c r="AD147" s="380"/>
      <c r="AE147" s="380"/>
      <c r="AF147" s="380"/>
      <c r="AG147" s="380"/>
      <c r="AH147" s="380"/>
      <c r="AI147" s="380"/>
      <c r="AJ147" s="380"/>
      <c r="AK147" s="380"/>
      <c r="AL147" s="380"/>
      <c r="AM147" s="380"/>
      <c r="AN147" s="380"/>
      <c r="AO147" s="380"/>
      <c r="AP147" s="380"/>
      <c r="AQ147" s="380"/>
      <c r="AR147" s="380"/>
      <c r="AS147" s="380"/>
      <c r="AT147" s="380"/>
      <c r="AU147" s="380"/>
      <c r="AV147" s="380"/>
      <c r="AW147" s="380"/>
      <c r="AX147" s="380"/>
      <c r="AY147" s="380"/>
      <c r="AZ147" s="380"/>
      <c r="BA147" s="380"/>
      <c r="BB147" s="380"/>
      <c r="BC147" s="380"/>
      <c r="BD147" s="380"/>
      <c r="BE147" s="380"/>
      <c r="BF147" s="380"/>
      <c r="BG147" s="380"/>
      <c r="BH147" s="380"/>
      <c r="BI147" s="380"/>
      <c r="BJ147" s="380"/>
      <c r="BK147" s="380"/>
      <c r="BL147" s="380"/>
      <c r="BM147" s="380"/>
      <c r="BN147" s="380"/>
      <c r="BO147" s="380"/>
      <c r="BP147" s="380"/>
      <c r="BQ147" s="380"/>
      <c r="BR147" s="380"/>
      <c r="BS147" s="380"/>
      <c r="BT147" s="380"/>
      <c r="BU147" s="380"/>
      <c r="BV147" s="380"/>
      <c r="BW147" s="380"/>
    </row>
    <row r="148" spans="1:75" ht="78.75" x14ac:dyDescent="0.25">
      <c r="A148" s="368" t="s">
        <v>177</v>
      </c>
      <c r="B148" s="91" t="s">
        <v>166</v>
      </c>
      <c r="C148" s="14" t="s">
        <v>219</v>
      </c>
      <c r="D148" s="14" t="s">
        <v>220</v>
      </c>
      <c r="E148" s="395">
        <f t="shared" si="3"/>
        <v>0</v>
      </c>
      <c r="F148" s="380"/>
      <c r="G148" s="380"/>
      <c r="H148" s="380"/>
      <c r="I148" s="380"/>
      <c r="J148" s="380"/>
      <c r="K148" s="380"/>
      <c r="L148" s="380"/>
      <c r="M148" s="380"/>
      <c r="N148" s="380"/>
      <c r="O148" s="380"/>
      <c r="P148" s="380"/>
      <c r="Q148" s="380"/>
      <c r="R148" s="380"/>
      <c r="S148" s="380"/>
      <c r="T148" s="380"/>
      <c r="U148" s="380"/>
      <c r="V148" s="380"/>
      <c r="W148" s="380"/>
      <c r="X148" s="380"/>
      <c r="Y148" s="380"/>
      <c r="Z148" s="380"/>
      <c r="AA148" s="380"/>
      <c r="AB148" s="380"/>
      <c r="AC148" s="380"/>
      <c r="AD148" s="380"/>
      <c r="AE148" s="380"/>
      <c r="AF148" s="380"/>
      <c r="AG148" s="380"/>
      <c r="AH148" s="380"/>
      <c r="AI148" s="380"/>
      <c r="AJ148" s="380"/>
      <c r="AK148" s="380"/>
      <c r="AL148" s="380"/>
      <c r="AM148" s="380"/>
      <c r="AN148" s="380"/>
      <c r="AO148" s="380"/>
      <c r="AP148" s="380"/>
      <c r="AQ148" s="380"/>
      <c r="AR148" s="380"/>
      <c r="AS148" s="380"/>
      <c r="AT148" s="380"/>
      <c r="AU148" s="380"/>
      <c r="AV148" s="380"/>
      <c r="AW148" s="380"/>
      <c r="AX148" s="380"/>
      <c r="AY148" s="380"/>
      <c r="AZ148" s="380"/>
      <c r="BA148" s="380"/>
      <c r="BB148" s="380"/>
      <c r="BC148" s="380"/>
      <c r="BD148" s="380"/>
      <c r="BE148" s="380"/>
      <c r="BF148" s="380"/>
      <c r="BG148" s="380"/>
      <c r="BH148" s="380"/>
      <c r="BI148" s="380"/>
      <c r="BJ148" s="380"/>
      <c r="BK148" s="380"/>
      <c r="BL148" s="380"/>
      <c r="BM148" s="380"/>
      <c r="BN148" s="380"/>
      <c r="BO148" s="380"/>
      <c r="BP148" s="380"/>
      <c r="BQ148" s="380"/>
      <c r="BR148" s="380"/>
      <c r="BS148" s="380"/>
      <c r="BT148" s="380"/>
      <c r="BU148" s="380"/>
      <c r="BV148" s="380"/>
      <c r="BW148" s="380"/>
    </row>
    <row r="149" spans="1:75" ht="22.5" x14ac:dyDescent="0.25">
      <c r="A149" s="368" t="s">
        <v>415</v>
      </c>
      <c r="B149" s="91" t="s">
        <v>166</v>
      </c>
      <c r="C149" s="104" t="s">
        <v>179</v>
      </c>
      <c r="D149" s="14" t="s">
        <v>217</v>
      </c>
      <c r="E149" s="395">
        <f t="shared" si="3"/>
        <v>0</v>
      </c>
      <c r="F149" s="380"/>
      <c r="G149" s="380"/>
      <c r="H149" s="380"/>
      <c r="I149" s="380"/>
      <c r="J149" s="380"/>
      <c r="K149" s="380"/>
      <c r="L149" s="380"/>
      <c r="M149" s="380"/>
      <c r="N149" s="380"/>
      <c r="O149" s="380"/>
      <c r="P149" s="380"/>
      <c r="Q149" s="380"/>
      <c r="R149" s="380"/>
      <c r="S149" s="380"/>
      <c r="T149" s="380"/>
      <c r="U149" s="380"/>
      <c r="V149" s="380"/>
      <c r="W149" s="380"/>
      <c r="X149" s="380"/>
      <c r="Y149" s="380"/>
      <c r="Z149" s="380"/>
      <c r="AA149" s="380"/>
      <c r="AB149" s="380"/>
      <c r="AC149" s="380"/>
      <c r="AD149" s="380"/>
      <c r="AE149" s="380"/>
      <c r="AF149" s="380"/>
      <c r="AG149" s="380"/>
      <c r="AH149" s="380"/>
      <c r="AI149" s="380"/>
      <c r="AJ149" s="380"/>
      <c r="AK149" s="380"/>
      <c r="AL149" s="380"/>
      <c r="AM149" s="380"/>
      <c r="AN149" s="380"/>
      <c r="AO149" s="380"/>
      <c r="AP149" s="380"/>
      <c r="AQ149" s="380"/>
      <c r="AR149" s="380"/>
      <c r="AS149" s="380"/>
      <c r="AT149" s="380"/>
      <c r="AU149" s="380"/>
      <c r="AV149" s="380"/>
      <c r="AW149" s="380"/>
      <c r="AX149" s="380"/>
      <c r="AY149" s="380"/>
      <c r="AZ149" s="380"/>
      <c r="BA149" s="380"/>
      <c r="BB149" s="380"/>
      <c r="BC149" s="380"/>
      <c r="BD149" s="380"/>
      <c r="BE149" s="380"/>
      <c r="BF149" s="380"/>
      <c r="BG149" s="380"/>
      <c r="BH149" s="380"/>
      <c r="BI149" s="380"/>
      <c r="BJ149" s="380"/>
      <c r="BK149" s="380"/>
      <c r="BL149" s="380"/>
      <c r="BM149" s="380"/>
      <c r="BN149" s="380"/>
      <c r="BO149" s="380"/>
      <c r="BP149" s="380"/>
      <c r="BQ149" s="380"/>
      <c r="BR149" s="380"/>
      <c r="BS149" s="380"/>
      <c r="BT149" s="380"/>
      <c r="BU149" s="380"/>
      <c r="BV149" s="380"/>
      <c r="BW149" s="380"/>
    </row>
    <row r="150" spans="1:75" ht="22.5" x14ac:dyDescent="0.25">
      <c r="A150" s="368" t="s">
        <v>416</v>
      </c>
      <c r="B150" s="91" t="s">
        <v>166</v>
      </c>
      <c r="C150" s="110" t="s">
        <v>180</v>
      </c>
      <c r="D150" s="110" t="s">
        <v>418</v>
      </c>
      <c r="E150" s="395">
        <f t="shared" si="3"/>
        <v>0</v>
      </c>
      <c r="F150" s="416"/>
      <c r="G150" s="416"/>
      <c r="H150" s="416"/>
      <c r="I150" s="416"/>
      <c r="J150" s="416"/>
      <c r="K150" s="416"/>
      <c r="L150" s="416"/>
      <c r="M150" s="416"/>
      <c r="N150" s="416"/>
      <c r="O150" s="416"/>
      <c r="P150" s="416"/>
      <c r="Q150" s="416"/>
      <c r="R150" s="416"/>
      <c r="S150" s="416"/>
      <c r="T150" s="416"/>
      <c r="U150" s="416"/>
      <c r="V150" s="416"/>
      <c r="W150" s="416"/>
      <c r="X150" s="416"/>
      <c r="Y150" s="416"/>
      <c r="Z150" s="416"/>
      <c r="AA150" s="416"/>
      <c r="AB150" s="416"/>
      <c r="AC150" s="416"/>
      <c r="AD150" s="416"/>
      <c r="AE150" s="416"/>
      <c r="AF150" s="416"/>
      <c r="AG150" s="416"/>
      <c r="AH150" s="416"/>
      <c r="AI150" s="416"/>
      <c r="AJ150" s="416"/>
      <c r="AK150" s="416"/>
      <c r="AL150" s="416"/>
      <c r="AM150" s="416"/>
      <c r="AN150" s="416"/>
      <c r="AO150" s="416"/>
      <c r="AP150" s="416"/>
      <c r="AQ150" s="416"/>
      <c r="AR150" s="416"/>
      <c r="AS150" s="416"/>
      <c r="AT150" s="416"/>
      <c r="AU150" s="416"/>
      <c r="AV150" s="416"/>
      <c r="AW150" s="416"/>
      <c r="AX150" s="416"/>
      <c r="AY150" s="416"/>
      <c r="AZ150" s="416"/>
      <c r="BA150" s="416"/>
      <c r="BB150" s="416"/>
      <c r="BC150" s="416"/>
      <c r="BD150" s="416"/>
      <c r="BE150" s="416"/>
      <c r="BF150" s="416"/>
      <c r="BG150" s="416"/>
      <c r="BH150" s="416"/>
      <c r="BI150" s="416"/>
      <c r="BJ150" s="416"/>
      <c r="BK150" s="416"/>
      <c r="BL150" s="416"/>
      <c r="BM150" s="416"/>
      <c r="BN150" s="416"/>
      <c r="BO150" s="416"/>
      <c r="BP150" s="416"/>
      <c r="BQ150" s="416"/>
      <c r="BR150" s="416"/>
      <c r="BS150" s="416"/>
      <c r="BT150" s="416"/>
      <c r="BU150" s="416"/>
      <c r="BV150" s="416"/>
      <c r="BW150" s="416"/>
    </row>
    <row r="151" spans="1:75" ht="3" customHeight="1" x14ac:dyDescent="0.25">
      <c r="A151" s="206"/>
      <c r="B151" s="207"/>
      <c r="C151" s="207"/>
      <c r="D151" s="207"/>
      <c r="E151" s="406"/>
      <c r="F151" s="407"/>
      <c r="G151" s="407"/>
      <c r="H151" s="407"/>
      <c r="I151" s="407"/>
      <c r="J151" s="407"/>
      <c r="K151" s="407"/>
      <c r="L151" s="407"/>
      <c r="M151" s="407"/>
      <c r="N151" s="407"/>
      <c r="O151" s="407"/>
      <c r="P151" s="407"/>
      <c r="Q151" s="407"/>
      <c r="R151" s="407"/>
      <c r="S151" s="407"/>
      <c r="T151" s="407"/>
      <c r="U151" s="407"/>
      <c r="V151" s="407"/>
      <c r="W151" s="407"/>
      <c r="X151" s="407"/>
      <c r="Y151" s="407"/>
      <c r="Z151" s="407"/>
      <c r="AA151" s="407"/>
      <c r="AB151" s="407"/>
      <c r="AC151" s="407"/>
      <c r="AD151" s="407"/>
      <c r="AE151" s="407"/>
      <c r="AF151" s="407"/>
      <c r="AG151" s="407"/>
      <c r="AH151" s="407"/>
      <c r="AI151" s="407"/>
      <c r="AJ151" s="407"/>
      <c r="AK151" s="407"/>
      <c r="AL151" s="407"/>
      <c r="AM151" s="407"/>
      <c r="AN151" s="407"/>
      <c r="AO151" s="407"/>
      <c r="AP151" s="407"/>
      <c r="AQ151" s="407"/>
      <c r="AR151" s="407"/>
      <c r="AS151" s="407"/>
      <c r="AT151" s="407"/>
      <c r="AU151" s="407"/>
      <c r="AV151" s="407"/>
      <c r="AW151" s="407"/>
      <c r="AX151" s="407"/>
      <c r="AY151" s="407"/>
      <c r="AZ151" s="407"/>
      <c r="BA151" s="407"/>
      <c r="BB151" s="407"/>
      <c r="BC151" s="407"/>
      <c r="BD151" s="407"/>
      <c r="BE151" s="407"/>
      <c r="BF151" s="407"/>
      <c r="BG151" s="407"/>
      <c r="BH151" s="407"/>
      <c r="BI151" s="407"/>
      <c r="BJ151" s="407"/>
      <c r="BK151" s="407"/>
      <c r="BL151" s="407"/>
      <c r="BM151" s="407"/>
      <c r="BN151" s="407"/>
      <c r="BO151" s="407"/>
      <c r="BP151" s="407"/>
      <c r="BQ151" s="407"/>
      <c r="BR151" s="407"/>
      <c r="BS151" s="407"/>
      <c r="BT151" s="407"/>
      <c r="BU151" s="407"/>
      <c r="BV151" s="407"/>
      <c r="BW151" s="407"/>
    </row>
    <row r="152" spans="1:75" ht="45" x14ac:dyDescent="0.25">
      <c r="A152" s="179"/>
      <c r="B152" s="180" t="s">
        <v>297</v>
      </c>
      <c r="C152" s="181" t="s">
        <v>298</v>
      </c>
      <c r="D152" s="182"/>
      <c r="E152" s="395">
        <f>SUM(F152:BW152)</f>
        <v>0</v>
      </c>
      <c r="F152" s="417"/>
      <c r="G152" s="417"/>
      <c r="H152" s="417"/>
      <c r="I152" s="417"/>
      <c r="J152" s="417"/>
      <c r="K152" s="417"/>
      <c r="L152" s="417"/>
      <c r="M152" s="417"/>
      <c r="N152" s="417"/>
      <c r="O152" s="417"/>
      <c r="P152" s="417"/>
      <c r="Q152" s="417"/>
      <c r="R152" s="417"/>
      <c r="S152" s="417"/>
      <c r="T152" s="417"/>
      <c r="U152" s="417"/>
      <c r="V152" s="417"/>
      <c r="W152" s="417"/>
      <c r="X152" s="417"/>
      <c r="Y152" s="417"/>
      <c r="Z152" s="417"/>
      <c r="AA152" s="417"/>
      <c r="AB152" s="417"/>
      <c r="AC152" s="417"/>
      <c r="AD152" s="417"/>
      <c r="AE152" s="417"/>
      <c r="AF152" s="417"/>
      <c r="AG152" s="417"/>
      <c r="AH152" s="417"/>
      <c r="AI152" s="417"/>
      <c r="AJ152" s="417"/>
      <c r="AK152" s="417"/>
      <c r="AL152" s="417"/>
      <c r="AM152" s="417"/>
      <c r="AN152" s="417"/>
      <c r="AO152" s="417"/>
      <c r="AP152" s="417"/>
      <c r="AQ152" s="417"/>
      <c r="AR152" s="417"/>
      <c r="AS152" s="417"/>
      <c r="AT152" s="417"/>
      <c r="AU152" s="417"/>
      <c r="AV152" s="417"/>
      <c r="AW152" s="417"/>
      <c r="AX152" s="417"/>
      <c r="AY152" s="417"/>
      <c r="AZ152" s="417"/>
      <c r="BA152" s="417"/>
      <c r="BB152" s="417"/>
      <c r="BC152" s="417"/>
      <c r="BD152" s="417"/>
      <c r="BE152" s="417"/>
      <c r="BF152" s="417"/>
      <c r="BG152" s="417"/>
      <c r="BH152" s="417"/>
      <c r="BI152" s="417"/>
      <c r="BJ152" s="417"/>
      <c r="BK152" s="417"/>
      <c r="BL152" s="417"/>
      <c r="BM152" s="417"/>
      <c r="BN152" s="417"/>
      <c r="BO152" s="417"/>
      <c r="BP152" s="417"/>
      <c r="BQ152" s="417"/>
      <c r="BR152" s="417"/>
      <c r="BS152" s="417"/>
      <c r="BT152" s="417"/>
      <c r="BU152" s="417"/>
      <c r="BV152" s="417"/>
      <c r="BW152" s="417"/>
    </row>
    <row r="153" spans="1:75" ht="45" x14ac:dyDescent="0.25">
      <c r="A153" s="179"/>
      <c r="B153" s="180" t="s">
        <v>297</v>
      </c>
      <c r="C153" s="181" t="s">
        <v>298</v>
      </c>
      <c r="D153" s="182"/>
      <c r="E153" s="395">
        <f>SUM(F153:BW153)</f>
        <v>0</v>
      </c>
      <c r="F153" s="417"/>
      <c r="G153" s="417"/>
      <c r="H153" s="417"/>
      <c r="I153" s="417"/>
      <c r="J153" s="417"/>
      <c r="K153" s="417"/>
      <c r="L153" s="417"/>
      <c r="M153" s="417"/>
      <c r="N153" s="417"/>
      <c r="O153" s="417"/>
      <c r="P153" s="417"/>
      <c r="Q153" s="417"/>
      <c r="R153" s="417"/>
      <c r="S153" s="417"/>
      <c r="T153" s="417"/>
      <c r="U153" s="417"/>
      <c r="V153" s="417"/>
      <c r="W153" s="417"/>
      <c r="X153" s="417"/>
      <c r="Y153" s="417"/>
      <c r="Z153" s="417"/>
      <c r="AA153" s="417"/>
      <c r="AB153" s="417"/>
      <c r="AC153" s="417"/>
      <c r="AD153" s="417"/>
      <c r="AE153" s="417"/>
      <c r="AF153" s="417"/>
      <c r="AG153" s="417"/>
      <c r="AH153" s="417"/>
      <c r="AI153" s="417"/>
      <c r="AJ153" s="417"/>
      <c r="AK153" s="417"/>
      <c r="AL153" s="417"/>
      <c r="AM153" s="417"/>
      <c r="AN153" s="417"/>
      <c r="AO153" s="417"/>
      <c r="AP153" s="417"/>
      <c r="AQ153" s="417"/>
      <c r="AR153" s="417"/>
      <c r="AS153" s="417"/>
      <c r="AT153" s="417"/>
      <c r="AU153" s="417"/>
      <c r="AV153" s="417"/>
      <c r="AW153" s="417"/>
      <c r="AX153" s="417"/>
      <c r="AY153" s="417"/>
      <c r="AZ153" s="417"/>
      <c r="BA153" s="417"/>
      <c r="BB153" s="417"/>
      <c r="BC153" s="417"/>
      <c r="BD153" s="417"/>
      <c r="BE153" s="417"/>
      <c r="BF153" s="417"/>
      <c r="BG153" s="417"/>
      <c r="BH153" s="417"/>
      <c r="BI153" s="417"/>
      <c r="BJ153" s="417"/>
      <c r="BK153" s="417"/>
      <c r="BL153" s="417"/>
      <c r="BM153" s="417"/>
      <c r="BN153" s="417"/>
      <c r="BO153" s="417"/>
      <c r="BP153" s="417"/>
      <c r="BQ153" s="417"/>
      <c r="BR153" s="417"/>
      <c r="BS153" s="417"/>
      <c r="BT153" s="417"/>
      <c r="BU153" s="417"/>
      <c r="BV153" s="417"/>
      <c r="BW153" s="417"/>
    </row>
    <row r="154" spans="1:75" ht="45" x14ac:dyDescent="0.25">
      <c r="A154" s="185"/>
      <c r="B154" s="180" t="s">
        <v>297</v>
      </c>
      <c r="C154" s="186" t="s">
        <v>298</v>
      </c>
      <c r="D154" s="187"/>
      <c r="E154" s="395">
        <f>SUM(F154:BW154)</f>
        <v>0</v>
      </c>
      <c r="F154" s="418"/>
      <c r="G154" s="418"/>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18"/>
      <c r="AL154" s="418"/>
      <c r="AM154" s="418"/>
      <c r="AN154" s="418"/>
      <c r="AO154" s="418"/>
      <c r="AP154" s="418"/>
      <c r="AQ154" s="418"/>
      <c r="AR154" s="418"/>
      <c r="AS154" s="418"/>
      <c r="AT154" s="418"/>
      <c r="AU154" s="418"/>
      <c r="AV154" s="418"/>
      <c r="AW154" s="418"/>
      <c r="AX154" s="418"/>
      <c r="AY154" s="418"/>
      <c r="AZ154" s="418"/>
      <c r="BA154" s="418"/>
      <c r="BB154" s="418"/>
      <c r="BC154" s="418"/>
      <c r="BD154" s="418"/>
      <c r="BE154" s="418"/>
      <c r="BF154" s="418"/>
      <c r="BG154" s="418"/>
      <c r="BH154" s="418"/>
      <c r="BI154" s="418"/>
      <c r="BJ154" s="418"/>
      <c r="BK154" s="418"/>
      <c r="BL154" s="418"/>
      <c r="BM154" s="418"/>
      <c r="BN154" s="418"/>
      <c r="BO154" s="418"/>
      <c r="BP154" s="418"/>
      <c r="BQ154" s="418"/>
      <c r="BR154" s="418"/>
      <c r="BS154" s="418"/>
      <c r="BT154" s="418"/>
      <c r="BU154" s="418"/>
      <c r="BV154" s="418"/>
      <c r="BW154" s="418"/>
    </row>
    <row r="155" spans="1:75" ht="3" customHeight="1" x14ac:dyDescent="0.25">
      <c r="A155" s="206"/>
      <c r="B155" s="207"/>
      <c r="C155" s="207"/>
      <c r="D155" s="207"/>
      <c r="E155" s="406"/>
      <c r="F155" s="407"/>
      <c r="G155" s="407"/>
      <c r="H155" s="407"/>
      <c r="I155" s="407"/>
      <c r="J155" s="407"/>
      <c r="K155" s="407"/>
      <c r="L155" s="407"/>
      <c r="M155" s="407"/>
      <c r="N155" s="407"/>
      <c r="O155" s="407"/>
      <c r="P155" s="407"/>
      <c r="Q155" s="407"/>
      <c r="R155" s="407"/>
      <c r="S155" s="407"/>
      <c r="T155" s="407"/>
      <c r="U155" s="407"/>
      <c r="V155" s="407"/>
      <c r="W155" s="407"/>
      <c r="X155" s="407"/>
      <c r="Y155" s="407"/>
      <c r="Z155" s="407"/>
      <c r="AA155" s="407"/>
      <c r="AB155" s="407"/>
      <c r="AC155" s="407"/>
      <c r="AD155" s="407"/>
      <c r="AE155" s="407"/>
      <c r="AF155" s="407"/>
      <c r="AG155" s="407"/>
      <c r="AH155" s="407"/>
      <c r="AI155" s="407"/>
      <c r="AJ155" s="407"/>
      <c r="AK155" s="407"/>
      <c r="AL155" s="407"/>
      <c r="AM155" s="407"/>
      <c r="AN155" s="407"/>
      <c r="AO155" s="407"/>
      <c r="AP155" s="407"/>
      <c r="AQ155" s="407"/>
      <c r="AR155" s="407"/>
      <c r="AS155" s="407"/>
      <c r="AT155" s="407"/>
      <c r="AU155" s="407"/>
      <c r="AV155" s="407"/>
      <c r="AW155" s="407"/>
      <c r="AX155" s="407"/>
      <c r="AY155" s="407"/>
      <c r="AZ155" s="407"/>
      <c r="BA155" s="407"/>
      <c r="BB155" s="407"/>
      <c r="BC155" s="407"/>
      <c r="BD155" s="407"/>
      <c r="BE155" s="407"/>
      <c r="BF155" s="407"/>
      <c r="BG155" s="407"/>
      <c r="BH155" s="407"/>
      <c r="BI155" s="407"/>
      <c r="BJ155" s="407"/>
      <c r="BK155" s="407"/>
      <c r="BL155" s="407"/>
      <c r="BM155" s="407"/>
      <c r="BN155" s="407"/>
      <c r="BO155" s="407"/>
      <c r="BP155" s="407"/>
      <c r="BQ155" s="407"/>
      <c r="BR155" s="407"/>
      <c r="BS155" s="407"/>
      <c r="BT155" s="407"/>
      <c r="BU155" s="407"/>
      <c r="BV155" s="407"/>
      <c r="BW155" s="407"/>
    </row>
    <row r="156" spans="1:75" x14ac:dyDescent="0.25">
      <c r="A156" s="373"/>
      <c r="B156" s="374"/>
      <c r="C156" s="375"/>
      <c r="D156" s="382" t="s">
        <v>557</v>
      </c>
      <c r="E156" s="396">
        <f>SUM(E14:E154)</f>
        <v>0</v>
      </c>
      <c r="F156" s="394">
        <f t="shared" ref="F156:Y156" si="4">SUM(F14:F154)</f>
        <v>0</v>
      </c>
      <c r="G156" s="394">
        <f t="shared" si="4"/>
        <v>0</v>
      </c>
      <c r="H156" s="394">
        <f t="shared" si="4"/>
        <v>0</v>
      </c>
      <c r="I156" s="394">
        <f t="shared" si="4"/>
        <v>0</v>
      </c>
      <c r="J156" s="394">
        <f t="shared" si="4"/>
        <v>0</v>
      </c>
      <c r="K156" s="394">
        <f t="shared" si="4"/>
        <v>0</v>
      </c>
      <c r="L156" s="394">
        <f t="shared" si="4"/>
        <v>0</v>
      </c>
      <c r="M156" s="394">
        <f t="shared" si="4"/>
        <v>0</v>
      </c>
      <c r="N156" s="394">
        <f t="shared" si="4"/>
        <v>0</v>
      </c>
      <c r="O156" s="394">
        <f t="shared" si="4"/>
        <v>0</v>
      </c>
      <c r="P156" s="394">
        <f t="shared" si="4"/>
        <v>0</v>
      </c>
      <c r="Q156" s="394">
        <f t="shared" si="4"/>
        <v>0</v>
      </c>
      <c r="R156" s="394">
        <f t="shared" si="4"/>
        <v>0</v>
      </c>
      <c r="S156" s="394">
        <f t="shared" si="4"/>
        <v>0</v>
      </c>
      <c r="T156" s="394">
        <f t="shared" si="4"/>
        <v>0</v>
      </c>
      <c r="U156" s="394">
        <f t="shared" si="4"/>
        <v>0</v>
      </c>
      <c r="V156" s="394">
        <f t="shared" si="4"/>
        <v>0</v>
      </c>
      <c r="W156" s="394">
        <f t="shared" si="4"/>
        <v>0</v>
      </c>
      <c r="X156" s="394">
        <f t="shared" si="4"/>
        <v>0</v>
      </c>
      <c r="Y156" s="394">
        <f t="shared" si="4"/>
        <v>0</v>
      </c>
      <c r="Z156" s="394">
        <f t="shared" ref="Z156:AR156" si="5">SUM(Z14:Z154)</f>
        <v>0</v>
      </c>
      <c r="AA156" s="394">
        <f t="shared" si="5"/>
        <v>0</v>
      </c>
      <c r="AB156" s="394">
        <f t="shared" si="5"/>
        <v>0</v>
      </c>
      <c r="AC156" s="394">
        <f t="shared" si="5"/>
        <v>0</v>
      </c>
      <c r="AD156" s="394">
        <f t="shared" si="5"/>
        <v>0</v>
      </c>
      <c r="AE156" s="394">
        <f t="shared" si="5"/>
        <v>0</v>
      </c>
      <c r="AF156" s="394">
        <f t="shared" si="5"/>
        <v>0</v>
      </c>
      <c r="AG156" s="394">
        <f t="shared" si="5"/>
        <v>0</v>
      </c>
      <c r="AH156" s="394">
        <f t="shared" si="5"/>
        <v>0</v>
      </c>
      <c r="AI156" s="394">
        <f t="shared" si="5"/>
        <v>0</v>
      </c>
      <c r="AJ156" s="394">
        <f t="shared" si="5"/>
        <v>0</v>
      </c>
      <c r="AK156" s="394">
        <f t="shared" si="5"/>
        <v>0</v>
      </c>
      <c r="AL156" s="394">
        <f t="shared" si="5"/>
        <v>0</v>
      </c>
      <c r="AM156" s="394">
        <f t="shared" si="5"/>
        <v>0</v>
      </c>
      <c r="AN156" s="394">
        <f t="shared" si="5"/>
        <v>0</v>
      </c>
      <c r="AO156" s="394">
        <f t="shared" si="5"/>
        <v>0</v>
      </c>
      <c r="AP156" s="394">
        <f t="shared" si="5"/>
        <v>0</v>
      </c>
      <c r="AQ156" s="394">
        <f t="shared" si="5"/>
        <v>0</v>
      </c>
      <c r="AR156" s="394">
        <f t="shared" si="5"/>
        <v>0</v>
      </c>
      <c r="AS156" s="394">
        <f t="shared" ref="AS156:BW156" si="6">SUM(AS14:AS154)</f>
        <v>0</v>
      </c>
      <c r="AT156" s="394">
        <f t="shared" si="6"/>
        <v>0</v>
      </c>
      <c r="AU156" s="394">
        <f t="shared" si="6"/>
        <v>0</v>
      </c>
      <c r="AV156" s="394">
        <f t="shared" si="6"/>
        <v>0</v>
      </c>
      <c r="AW156" s="394">
        <f t="shared" si="6"/>
        <v>0</v>
      </c>
      <c r="AX156" s="394">
        <f t="shared" si="6"/>
        <v>0</v>
      </c>
      <c r="AY156" s="394">
        <f t="shared" si="6"/>
        <v>0</v>
      </c>
      <c r="AZ156" s="394">
        <f t="shared" si="6"/>
        <v>0</v>
      </c>
      <c r="BA156" s="394">
        <f t="shared" si="6"/>
        <v>0</v>
      </c>
      <c r="BB156" s="394">
        <f t="shared" si="6"/>
        <v>0</v>
      </c>
      <c r="BC156" s="394">
        <f t="shared" si="6"/>
        <v>0</v>
      </c>
      <c r="BD156" s="394">
        <f t="shared" si="6"/>
        <v>0</v>
      </c>
      <c r="BE156" s="394">
        <f t="shared" si="6"/>
        <v>0</v>
      </c>
      <c r="BF156" s="394">
        <f t="shared" si="6"/>
        <v>0</v>
      </c>
      <c r="BG156" s="394">
        <f t="shared" si="6"/>
        <v>0</v>
      </c>
      <c r="BH156" s="394">
        <f t="shared" si="6"/>
        <v>0</v>
      </c>
      <c r="BI156" s="394">
        <f t="shared" si="6"/>
        <v>0</v>
      </c>
      <c r="BJ156" s="394">
        <f t="shared" si="6"/>
        <v>0</v>
      </c>
      <c r="BK156" s="394">
        <f t="shared" si="6"/>
        <v>0</v>
      </c>
      <c r="BL156" s="394">
        <f t="shared" si="6"/>
        <v>0</v>
      </c>
      <c r="BM156" s="394">
        <f t="shared" si="6"/>
        <v>0</v>
      </c>
      <c r="BN156" s="394">
        <f t="shared" si="6"/>
        <v>0</v>
      </c>
      <c r="BO156" s="394">
        <f t="shared" si="6"/>
        <v>0</v>
      </c>
      <c r="BP156" s="394">
        <f t="shared" si="6"/>
        <v>0</v>
      </c>
      <c r="BQ156" s="394">
        <f t="shared" si="6"/>
        <v>0</v>
      </c>
      <c r="BR156" s="394">
        <f t="shared" si="6"/>
        <v>0</v>
      </c>
      <c r="BS156" s="394">
        <f t="shared" si="6"/>
        <v>0</v>
      </c>
      <c r="BT156" s="394">
        <f t="shared" si="6"/>
        <v>0</v>
      </c>
      <c r="BU156" s="394">
        <f t="shared" si="6"/>
        <v>0</v>
      </c>
      <c r="BV156" s="394">
        <f t="shared" si="6"/>
        <v>0</v>
      </c>
      <c r="BW156" s="394">
        <f t="shared" si="6"/>
        <v>0</v>
      </c>
    </row>
    <row r="157" spans="1:75" x14ac:dyDescent="0.25">
      <c r="A157" s="376"/>
      <c r="B157" s="377"/>
      <c r="C157" s="378"/>
      <c r="D157" s="379" t="s">
        <v>559</v>
      </c>
      <c r="E157" s="383" t="str">
        <f>IF(E12-E156=0,"ja",ROUND(E12-E156,3))</f>
        <v>ja</v>
      </c>
      <c r="F157" s="383" t="str">
        <f>IF(F12-F156=0,"ja",ROUND(F12-F156,3))</f>
        <v>ja</v>
      </c>
      <c r="G157" s="383" t="str">
        <f t="shared" ref="G157:Y157" si="7">IF(G12-G156=0,"ja",ROUND(G12-G156,3))</f>
        <v>ja</v>
      </c>
      <c r="H157" s="383" t="str">
        <f t="shared" si="7"/>
        <v>ja</v>
      </c>
      <c r="I157" s="383" t="str">
        <f t="shared" si="7"/>
        <v>ja</v>
      </c>
      <c r="J157" s="383" t="str">
        <f t="shared" si="7"/>
        <v>ja</v>
      </c>
      <c r="K157" s="383" t="str">
        <f t="shared" si="7"/>
        <v>ja</v>
      </c>
      <c r="L157" s="383" t="str">
        <f t="shared" si="7"/>
        <v>ja</v>
      </c>
      <c r="M157" s="383" t="str">
        <f t="shared" si="7"/>
        <v>ja</v>
      </c>
      <c r="N157" s="383" t="str">
        <f t="shared" si="7"/>
        <v>ja</v>
      </c>
      <c r="O157" s="383" t="str">
        <f t="shared" si="7"/>
        <v>ja</v>
      </c>
      <c r="P157" s="383" t="str">
        <f t="shared" si="7"/>
        <v>ja</v>
      </c>
      <c r="Q157" s="383" t="str">
        <f t="shared" si="7"/>
        <v>ja</v>
      </c>
      <c r="R157" s="383" t="str">
        <f t="shared" si="7"/>
        <v>ja</v>
      </c>
      <c r="S157" s="383" t="str">
        <f t="shared" si="7"/>
        <v>ja</v>
      </c>
      <c r="T157" s="383" t="str">
        <f t="shared" si="7"/>
        <v>ja</v>
      </c>
      <c r="U157" s="383" t="str">
        <f t="shared" si="7"/>
        <v>ja</v>
      </c>
      <c r="V157" s="383" t="str">
        <f t="shared" si="7"/>
        <v>ja</v>
      </c>
      <c r="W157" s="383" t="str">
        <f t="shared" si="7"/>
        <v>ja</v>
      </c>
      <c r="X157" s="383" t="str">
        <f t="shared" si="7"/>
        <v>ja</v>
      </c>
      <c r="Y157" s="383" t="str">
        <f t="shared" si="7"/>
        <v>ja</v>
      </c>
      <c r="Z157" s="383" t="str">
        <f t="shared" ref="Z157" si="8">IF(Z12-Z156=0,"ja",ROUND(Z12-Z156,3))</f>
        <v>ja</v>
      </c>
      <c r="AA157" s="383" t="str">
        <f t="shared" ref="AA157" si="9">IF(AA12-AA156=0,"ja",ROUND(AA12-AA156,3))</f>
        <v>ja</v>
      </c>
      <c r="AB157" s="383" t="str">
        <f t="shared" ref="AB157" si="10">IF(AB12-AB156=0,"ja",ROUND(AB12-AB156,3))</f>
        <v>ja</v>
      </c>
      <c r="AC157" s="383" t="str">
        <f t="shared" ref="AC157" si="11">IF(AC12-AC156=0,"ja",ROUND(AC12-AC156,3))</f>
        <v>ja</v>
      </c>
      <c r="AD157" s="383" t="str">
        <f t="shared" ref="AD157" si="12">IF(AD12-AD156=0,"ja",ROUND(AD12-AD156,3))</f>
        <v>ja</v>
      </c>
      <c r="AE157" s="383" t="str">
        <f t="shared" ref="AE157" si="13">IF(AE12-AE156=0,"ja",ROUND(AE12-AE156,3))</f>
        <v>ja</v>
      </c>
      <c r="AF157" s="383" t="str">
        <f t="shared" ref="AF157" si="14">IF(AF12-AF156=0,"ja",ROUND(AF12-AF156,3))</f>
        <v>ja</v>
      </c>
      <c r="AG157" s="383" t="str">
        <f t="shared" ref="AG157" si="15">IF(AG12-AG156=0,"ja",ROUND(AG12-AG156,3))</f>
        <v>ja</v>
      </c>
      <c r="AH157" s="383" t="str">
        <f t="shared" ref="AH157" si="16">IF(AH12-AH156=0,"ja",ROUND(AH12-AH156,3))</f>
        <v>ja</v>
      </c>
      <c r="AI157" s="383" t="str">
        <f t="shared" ref="AI157" si="17">IF(AI12-AI156=0,"ja",ROUND(AI12-AI156,3))</f>
        <v>ja</v>
      </c>
      <c r="AJ157" s="383" t="str">
        <f t="shared" ref="AJ157" si="18">IF(AJ12-AJ156=0,"ja",ROUND(AJ12-AJ156,3))</f>
        <v>ja</v>
      </c>
      <c r="AK157" s="383" t="str">
        <f t="shared" ref="AK157" si="19">IF(AK12-AK156=0,"ja",ROUND(AK12-AK156,3))</f>
        <v>ja</v>
      </c>
      <c r="AL157" s="383" t="str">
        <f t="shared" ref="AL157" si="20">IF(AL12-AL156=0,"ja",ROUND(AL12-AL156,3))</f>
        <v>ja</v>
      </c>
      <c r="AM157" s="383" t="str">
        <f t="shared" ref="AM157" si="21">IF(AM12-AM156=0,"ja",ROUND(AM12-AM156,3))</f>
        <v>ja</v>
      </c>
      <c r="AN157" s="383" t="str">
        <f t="shared" ref="AN157" si="22">IF(AN12-AN156=0,"ja",ROUND(AN12-AN156,3))</f>
        <v>ja</v>
      </c>
      <c r="AO157" s="383" t="str">
        <f t="shared" ref="AO157" si="23">IF(AO12-AO156=0,"ja",ROUND(AO12-AO156,3))</f>
        <v>ja</v>
      </c>
      <c r="AP157" s="383" t="str">
        <f t="shared" ref="AP157" si="24">IF(AP12-AP156=0,"ja",ROUND(AP12-AP156,3))</f>
        <v>ja</v>
      </c>
      <c r="AQ157" s="383" t="str">
        <f t="shared" ref="AQ157" si="25">IF(AQ12-AQ156=0,"ja",ROUND(AQ12-AQ156,3))</f>
        <v>ja</v>
      </c>
      <c r="AR157" s="383" t="str">
        <f t="shared" ref="AR157:BW157" si="26">IF(AR12-AR156=0,"ja",ROUND(AR12-AR156,3))</f>
        <v>ja</v>
      </c>
      <c r="AS157" s="383" t="str">
        <f t="shared" si="26"/>
        <v>ja</v>
      </c>
      <c r="AT157" s="383" t="str">
        <f t="shared" si="26"/>
        <v>ja</v>
      </c>
      <c r="AU157" s="383" t="str">
        <f t="shared" si="26"/>
        <v>ja</v>
      </c>
      <c r="AV157" s="383" t="str">
        <f t="shared" si="26"/>
        <v>ja</v>
      </c>
      <c r="AW157" s="383" t="str">
        <f t="shared" si="26"/>
        <v>ja</v>
      </c>
      <c r="AX157" s="383" t="str">
        <f t="shared" si="26"/>
        <v>ja</v>
      </c>
      <c r="AY157" s="383" t="str">
        <f t="shared" si="26"/>
        <v>ja</v>
      </c>
      <c r="AZ157" s="383" t="str">
        <f t="shared" si="26"/>
        <v>ja</v>
      </c>
      <c r="BA157" s="383" t="str">
        <f t="shared" si="26"/>
        <v>ja</v>
      </c>
      <c r="BB157" s="383" t="str">
        <f t="shared" si="26"/>
        <v>ja</v>
      </c>
      <c r="BC157" s="383" t="str">
        <f t="shared" si="26"/>
        <v>ja</v>
      </c>
      <c r="BD157" s="383" t="str">
        <f t="shared" si="26"/>
        <v>ja</v>
      </c>
      <c r="BE157" s="383" t="str">
        <f t="shared" si="26"/>
        <v>ja</v>
      </c>
      <c r="BF157" s="383" t="str">
        <f t="shared" si="26"/>
        <v>ja</v>
      </c>
      <c r="BG157" s="383" t="str">
        <f t="shared" si="26"/>
        <v>ja</v>
      </c>
      <c r="BH157" s="383" t="str">
        <f t="shared" si="26"/>
        <v>ja</v>
      </c>
      <c r="BI157" s="383" t="str">
        <f t="shared" si="26"/>
        <v>ja</v>
      </c>
      <c r="BJ157" s="383" t="str">
        <f t="shared" si="26"/>
        <v>ja</v>
      </c>
      <c r="BK157" s="383" t="str">
        <f t="shared" si="26"/>
        <v>ja</v>
      </c>
      <c r="BL157" s="383" t="str">
        <f t="shared" si="26"/>
        <v>ja</v>
      </c>
      <c r="BM157" s="383" t="str">
        <f t="shared" si="26"/>
        <v>ja</v>
      </c>
      <c r="BN157" s="383" t="str">
        <f t="shared" si="26"/>
        <v>ja</v>
      </c>
      <c r="BO157" s="383" t="str">
        <f t="shared" si="26"/>
        <v>ja</v>
      </c>
      <c r="BP157" s="383" t="str">
        <f t="shared" si="26"/>
        <v>ja</v>
      </c>
      <c r="BQ157" s="383" t="str">
        <f t="shared" si="26"/>
        <v>ja</v>
      </c>
      <c r="BR157" s="383" t="str">
        <f t="shared" si="26"/>
        <v>ja</v>
      </c>
      <c r="BS157" s="383" t="str">
        <f t="shared" si="26"/>
        <v>ja</v>
      </c>
      <c r="BT157" s="383" t="str">
        <f t="shared" si="26"/>
        <v>ja</v>
      </c>
      <c r="BU157" s="383" t="str">
        <f t="shared" si="26"/>
        <v>ja</v>
      </c>
      <c r="BV157" s="383" t="str">
        <f t="shared" si="26"/>
        <v>ja</v>
      </c>
      <c r="BW157" s="383" t="str">
        <f t="shared" si="26"/>
        <v>ja</v>
      </c>
    </row>
  </sheetData>
  <autoFilter ref="A11:D154"/>
  <mergeCells count="829">
    <mergeCell ref="AQ137:AQ138"/>
    <mergeCell ref="AR137:AR138"/>
    <mergeCell ref="AK137:AK138"/>
    <mergeCell ref="AL137:AL138"/>
    <mergeCell ref="AM137:AM138"/>
    <mergeCell ref="AN137:AN138"/>
    <mergeCell ref="AO137:AO138"/>
    <mergeCell ref="AP137:AP138"/>
    <mergeCell ref="AE137:AE138"/>
    <mergeCell ref="AF137:AF138"/>
    <mergeCell ref="AG137:AG138"/>
    <mergeCell ref="AH137:AH138"/>
    <mergeCell ref="AI137:AI138"/>
    <mergeCell ref="AJ137:AJ138"/>
    <mergeCell ref="Z137:Z138"/>
    <mergeCell ref="AA137:AA138"/>
    <mergeCell ref="AB137:AB138"/>
    <mergeCell ref="AC137:AC138"/>
    <mergeCell ref="AD137:AD138"/>
    <mergeCell ref="AM124:AM125"/>
    <mergeCell ref="AN124:AN125"/>
    <mergeCell ref="AO124:AO125"/>
    <mergeCell ref="AP124:AP125"/>
    <mergeCell ref="AR124:AR125"/>
    <mergeCell ref="AG124:AG125"/>
    <mergeCell ref="AH124:AH125"/>
    <mergeCell ref="AI124:AI125"/>
    <mergeCell ref="AJ124:AJ125"/>
    <mergeCell ref="AK124:AK125"/>
    <mergeCell ref="AL124:AL125"/>
    <mergeCell ref="Z124:Z125"/>
    <mergeCell ref="AA124:AA125"/>
    <mergeCell ref="AB124:AB125"/>
    <mergeCell ref="AC124:AC125"/>
    <mergeCell ref="AD124:AD125"/>
    <mergeCell ref="AE124:AE125"/>
    <mergeCell ref="AF124:AF125"/>
    <mergeCell ref="AA118:AA121"/>
    <mergeCell ref="AB118:AB121"/>
    <mergeCell ref="AC118:AC121"/>
    <mergeCell ref="AD118:AD121"/>
    <mergeCell ref="AE118:AE121"/>
    <mergeCell ref="AF118:AF121"/>
    <mergeCell ref="AG118:AG121"/>
    <mergeCell ref="AH118:AH121"/>
    <mergeCell ref="AQ124:AQ125"/>
    <mergeCell ref="Z112:Z114"/>
    <mergeCell ref="AA112:AA114"/>
    <mergeCell ref="AB112:AB114"/>
    <mergeCell ref="AC112:AC114"/>
    <mergeCell ref="AD112:AD114"/>
    <mergeCell ref="AQ118:AQ121"/>
    <mergeCell ref="AR118:AR121"/>
    <mergeCell ref="AI118:AI121"/>
    <mergeCell ref="AJ118:AJ121"/>
    <mergeCell ref="AK118:AK121"/>
    <mergeCell ref="AL118:AL121"/>
    <mergeCell ref="AM118:AM121"/>
    <mergeCell ref="AN118:AN121"/>
    <mergeCell ref="AQ112:AQ114"/>
    <mergeCell ref="AR112:AR114"/>
    <mergeCell ref="AK112:AK114"/>
    <mergeCell ref="AL112:AL114"/>
    <mergeCell ref="AM112:AM114"/>
    <mergeCell ref="AN112:AN114"/>
    <mergeCell ref="AO112:AO114"/>
    <mergeCell ref="AP112:AP114"/>
    <mergeCell ref="AO118:AO121"/>
    <mergeCell ref="AP118:AP121"/>
    <mergeCell ref="Z118:Z121"/>
    <mergeCell ref="AQ106:AQ110"/>
    <mergeCell ref="AR106:AR110"/>
    <mergeCell ref="AG106:AG110"/>
    <mergeCell ref="AH106:AH110"/>
    <mergeCell ref="AI106:AI110"/>
    <mergeCell ref="AJ106:AJ110"/>
    <mergeCell ref="AK106:AK110"/>
    <mergeCell ref="AL106:AL110"/>
    <mergeCell ref="AE112:AE114"/>
    <mergeCell ref="AF112:AF114"/>
    <mergeCell ref="AG112:AG114"/>
    <mergeCell ref="AH112:AH114"/>
    <mergeCell ref="AI112:AI114"/>
    <mergeCell ref="AJ112:AJ114"/>
    <mergeCell ref="Z106:Z110"/>
    <mergeCell ref="AA106:AA110"/>
    <mergeCell ref="AB106:AB110"/>
    <mergeCell ref="AC106:AC110"/>
    <mergeCell ref="AD106:AD110"/>
    <mergeCell ref="AE106:AE110"/>
    <mergeCell ref="AF106:AF110"/>
    <mergeCell ref="AO103:AO104"/>
    <mergeCell ref="AP103:AP104"/>
    <mergeCell ref="Z103:Z104"/>
    <mergeCell ref="AA103:AA104"/>
    <mergeCell ref="AB103:AB104"/>
    <mergeCell ref="AC103:AC104"/>
    <mergeCell ref="AD103:AD104"/>
    <mergeCell ref="AE103:AE104"/>
    <mergeCell ref="AF103:AF104"/>
    <mergeCell ref="AG103:AG104"/>
    <mergeCell ref="AH103:AH104"/>
    <mergeCell ref="AM106:AM110"/>
    <mergeCell ref="AN106:AN110"/>
    <mergeCell ref="AO106:AO110"/>
    <mergeCell ref="AP106:AP110"/>
    <mergeCell ref="Z101:Z102"/>
    <mergeCell ref="AA101:AA102"/>
    <mergeCell ref="AB101:AB102"/>
    <mergeCell ref="AC101:AC102"/>
    <mergeCell ref="AD101:AD102"/>
    <mergeCell ref="AQ103:AQ104"/>
    <mergeCell ref="AR103:AR104"/>
    <mergeCell ref="AI103:AI104"/>
    <mergeCell ref="AJ103:AJ104"/>
    <mergeCell ref="AK103:AK104"/>
    <mergeCell ref="AL103:AL104"/>
    <mergeCell ref="AM103:AM104"/>
    <mergeCell ref="AN103:AN104"/>
    <mergeCell ref="AQ101:AQ102"/>
    <mergeCell ref="AR101:AR102"/>
    <mergeCell ref="AK101:AK102"/>
    <mergeCell ref="AL101:AL102"/>
    <mergeCell ref="AM101:AM102"/>
    <mergeCell ref="AN101:AN102"/>
    <mergeCell ref="AO101:AO102"/>
    <mergeCell ref="AP101:AP102"/>
    <mergeCell ref="AQ98:AQ99"/>
    <mergeCell ref="AR98:AR99"/>
    <mergeCell ref="AG98:AG99"/>
    <mergeCell ref="AH98:AH99"/>
    <mergeCell ref="AI98:AI99"/>
    <mergeCell ref="AJ98:AJ99"/>
    <mergeCell ref="AK98:AK99"/>
    <mergeCell ref="AL98:AL99"/>
    <mergeCell ref="AE101:AE102"/>
    <mergeCell ref="AF101:AF102"/>
    <mergeCell ref="AG101:AG102"/>
    <mergeCell ref="AH101:AH102"/>
    <mergeCell ref="AI101:AI102"/>
    <mergeCell ref="AJ101:AJ102"/>
    <mergeCell ref="Z98:Z99"/>
    <mergeCell ref="AA98:AA99"/>
    <mergeCell ref="AB98:AB99"/>
    <mergeCell ref="AC98:AC99"/>
    <mergeCell ref="AD98:AD99"/>
    <mergeCell ref="AE98:AE99"/>
    <mergeCell ref="AF98:AF99"/>
    <mergeCell ref="AO96:AO97"/>
    <mergeCell ref="AP96:AP97"/>
    <mergeCell ref="Z96:Z97"/>
    <mergeCell ref="AA96:AA97"/>
    <mergeCell ref="AB96:AB97"/>
    <mergeCell ref="AC96:AC97"/>
    <mergeCell ref="AD96:AD97"/>
    <mergeCell ref="AE96:AE97"/>
    <mergeCell ref="AF96:AF97"/>
    <mergeCell ref="AG96:AG97"/>
    <mergeCell ref="AH96:AH97"/>
    <mergeCell ref="AM98:AM99"/>
    <mergeCell ref="AN98:AN99"/>
    <mergeCell ref="AO98:AO99"/>
    <mergeCell ref="AP98:AP99"/>
    <mergeCell ref="Z93:Z94"/>
    <mergeCell ref="AA93:AA94"/>
    <mergeCell ref="AB93:AB94"/>
    <mergeCell ref="AC93:AC94"/>
    <mergeCell ref="AD93:AD94"/>
    <mergeCell ref="AQ96:AQ97"/>
    <mergeCell ref="AR96:AR97"/>
    <mergeCell ref="AI96:AI97"/>
    <mergeCell ref="AJ96:AJ97"/>
    <mergeCell ref="AK96:AK97"/>
    <mergeCell ref="AL96:AL97"/>
    <mergeCell ref="AM96:AM97"/>
    <mergeCell ref="AN96:AN97"/>
    <mergeCell ref="AQ93:AQ94"/>
    <mergeCell ref="AR93:AR94"/>
    <mergeCell ref="AK93:AK94"/>
    <mergeCell ref="AL93:AL94"/>
    <mergeCell ref="AM93:AM94"/>
    <mergeCell ref="AN93:AN94"/>
    <mergeCell ref="AO93:AO94"/>
    <mergeCell ref="AP93:AP94"/>
    <mergeCell ref="AQ89:AQ91"/>
    <mergeCell ref="AR89:AR91"/>
    <mergeCell ref="AG89:AG91"/>
    <mergeCell ref="AH89:AH91"/>
    <mergeCell ref="AI89:AI91"/>
    <mergeCell ref="AJ89:AJ91"/>
    <mergeCell ref="AK89:AK91"/>
    <mergeCell ref="AL89:AL91"/>
    <mergeCell ref="AE93:AE94"/>
    <mergeCell ref="AF93:AF94"/>
    <mergeCell ref="AG93:AG94"/>
    <mergeCell ref="AH93:AH94"/>
    <mergeCell ref="AI93:AI94"/>
    <mergeCell ref="AJ93:AJ94"/>
    <mergeCell ref="Z89:Z91"/>
    <mergeCell ref="AA89:AA91"/>
    <mergeCell ref="AB89:AB91"/>
    <mergeCell ref="AC89:AC91"/>
    <mergeCell ref="AD89:AD91"/>
    <mergeCell ref="AE89:AE91"/>
    <mergeCell ref="AF89:AF91"/>
    <mergeCell ref="AO86:AO87"/>
    <mergeCell ref="AP86:AP87"/>
    <mergeCell ref="Z86:Z87"/>
    <mergeCell ref="AA86:AA87"/>
    <mergeCell ref="AB86:AB87"/>
    <mergeCell ref="AC86:AC87"/>
    <mergeCell ref="AD86:AD87"/>
    <mergeCell ref="AE86:AE87"/>
    <mergeCell ref="AF86:AF87"/>
    <mergeCell ref="AG86:AG87"/>
    <mergeCell ref="AH86:AH87"/>
    <mergeCell ref="AM89:AM91"/>
    <mergeCell ref="AN89:AN91"/>
    <mergeCell ref="AO89:AO91"/>
    <mergeCell ref="AP89:AP91"/>
    <mergeCell ref="Z71:Z80"/>
    <mergeCell ref="AA71:AA80"/>
    <mergeCell ref="AB71:AB80"/>
    <mergeCell ref="AC71:AC80"/>
    <mergeCell ref="AD71:AD80"/>
    <mergeCell ref="AQ86:AQ87"/>
    <mergeCell ref="AR86:AR87"/>
    <mergeCell ref="AI86:AI87"/>
    <mergeCell ref="AJ86:AJ87"/>
    <mergeCell ref="AK86:AK87"/>
    <mergeCell ref="AL86:AL87"/>
    <mergeCell ref="AM86:AM87"/>
    <mergeCell ref="AN86:AN87"/>
    <mergeCell ref="AQ71:AQ80"/>
    <mergeCell ref="AR71:AR80"/>
    <mergeCell ref="AK71:AK80"/>
    <mergeCell ref="AL71:AL80"/>
    <mergeCell ref="AM71:AM80"/>
    <mergeCell ref="AN71:AN80"/>
    <mergeCell ref="AO71:AO80"/>
    <mergeCell ref="AP71:AP80"/>
    <mergeCell ref="AQ67:AQ69"/>
    <mergeCell ref="AR67:AR69"/>
    <mergeCell ref="AG67:AG69"/>
    <mergeCell ref="AH67:AH69"/>
    <mergeCell ref="AI67:AI69"/>
    <mergeCell ref="AJ67:AJ69"/>
    <mergeCell ref="AK67:AK69"/>
    <mergeCell ref="AL67:AL69"/>
    <mergeCell ref="AE71:AE80"/>
    <mergeCell ref="AF71:AF80"/>
    <mergeCell ref="AG71:AG80"/>
    <mergeCell ref="AH71:AH80"/>
    <mergeCell ref="AI71:AI80"/>
    <mergeCell ref="AJ71:AJ80"/>
    <mergeCell ref="Z67:Z69"/>
    <mergeCell ref="AA67:AA69"/>
    <mergeCell ref="AB67:AB69"/>
    <mergeCell ref="AC67:AC69"/>
    <mergeCell ref="AD67:AD69"/>
    <mergeCell ref="AE67:AE69"/>
    <mergeCell ref="AF67:AF69"/>
    <mergeCell ref="AO64:AO65"/>
    <mergeCell ref="AP64:AP65"/>
    <mergeCell ref="Z64:Z65"/>
    <mergeCell ref="AA64:AA65"/>
    <mergeCell ref="AB64:AB65"/>
    <mergeCell ref="AC64:AC65"/>
    <mergeCell ref="AD64:AD65"/>
    <mergeCell ref="AE64:AE65"/>
    <mergeCell ref="AF64:AF65"/>
    <mergeCell ref="AG64:AG65"/>
    <mergeCell ref="AH64:AH65"/>
    <mergeCell ref="AM67:AM69"/>
    <mergeCell ref="AN67:AN69"/>
    <mergeCell ref="AO67:AO69"/>
    <mergeCell ref="AP67:AP69"/>
    <mergeCell ref="Z54:Z56"/>
    <mergeCell ref="AA54:AA56"/>
    <mergeCell ref="AB54:AB56"/>
    <mergeCell ref="AC54:AC56"/>
    <mergeCell ref="AD54:AD56"/>
    <mergeCell ref="AQ64:AQ65"/>
    <mergeCell ref="AR64:AR65"/>
    <mergeCell ref="AI64:AI65"/>
    <mergeCell ref="AJ64:AJ65"/>
    <mergeCell ref="AK64:AK65"/>
    <mergeCell ref="AL64:AL65"/>
    <mergeCell ref="AM64:AM65"/>
    <mergeCell ref="AN64:AN65"/>
    <mergeCell ref="AQ54:AQ56"/>
    <mergeCell ref="AR54:AR56"/>
    <mergeCell ref="AK54:AK56"/>
    <mergeCell ref="AL54:AL56"/>
    <mergeCell ref="AM54:AM56"/>
    <mergeCell ref="AN54:AN56"/>
    <mergeCell ref="AO54:AO56"/>
    <mergeCell ref="AP54:AP56"/>
    <mergeCell ref="AQ42:AQ43"/>
    <mergeCell ref="AR42:AR43"/>
    <mergeCell ref="AG42:AG43"/>
    <mergeCell ref="AH42:AH43"/>
    <mergeCell ref="AI42:AI43"/>
    <mergeCell ref="AJ42:AJ43"/>
    <mergeCell ref="AK42:AK43"/>
    <mergeCell ref="AL42:AL43"/>
    <mergeCell ref="AE54:AE56"/>
    <mergeCell ref="AF54:AF56"/>
    <mergeCell ref="AG54:AG56"/>
    <mergeCell ref="AH54:AH56"/>
    <mergeCell ref="AI54:AI56"/>
    <mergeCell ref="AJ54:AJ56"/>
    <mergeCell ref="Z42:Z43"/>
    <mergeCell ref="AA42:AA43"/>
    <mergeCell ref="AB42:AB43"/>
    <mergeCell ref="AC42:AC43"/>
    <mergeCell ref="AD42:AD43"/>
    <mergeCell ref="AE42:AE43"/>
    <mergeCell ref="AF42:AF43"/>
    <mergeCell ref="AO28:AO33"/>
    <mergeCell ref="AP28:AP33"/>
    <mergeCell ref="Z28:Z33"/>
    <mergeCell ref="AA28:AA33"/>
    <mergeCell ref="AB28:AB33"/>
    <mergeCell ref="AC28:AC33"/>
    <mergeCell ref="AD28:AD33"/>
    <mergeCell ref="AE28:AE33"/>
    <mergeCell ref="AF28:AF33"/>
    <mergeCell ref="AG28:AG33"/>
    <mergeCell ref="AH28:AH33"/>
    <mergeCell ref="AM42:AM43"/>
    <mergeCell ref="AN42:AN43"/>
    <mergeCell ref="AO42:AO43"/>
    <mergeCell ref="AP42:AP43"/>
    <mergeCell ref="AQ28:AQ33"/>
    <mergeCell ref="AR28:AR33"/>
    <mergeCell ref="AI28:AI33"/>
    <mergeCell ref="AJ28:AJ33"/>
    <mergeCell ref="AK28:AK33"/>
    <mergeCell ref="AL28:AL33"/>
    <mergeCell ref="AM28:AM33"/>
    <mergeCell ref="AN28:AN33"/>
    <mergeCell ref="AQ23:AQ26"/>
    <mergeCell ref="AR23:AR26"/>
    <mergeCell ref="AK23:AK26"/>
    <mergeCell ref="AL23:AL26"/>
    <mergeCell ref="AM23:AM26"/>
    <mergeCell ref="AN23:AN26"/>
    <mergeCell ref="AO23:AO26"/>
    <mergeCell ref="AP23:AP26"/>
    <mergeCell ref="AE23:AE26"/>
    <mergeCell ref="AF23:AF26"/>
    <mergeCell ref="AG23:AG26"/>
    <mergeCell ref="AH23:AH26"/>
    <mergeCell ref="AI23:AI26"/>
    <mergeCell ref="AJ23:AJ26"/>
    <mergeCell ref="Z23:Z26"/>
    <mergeCell ref="AA23:AA26"/>
    <mergeCell ref="AB23:AB26"/>
    <mergeCell ref="AC23:AC26"/>
    <mergeCell ref="AD23:AD26"/>
    <mergeCell ref="AM20:AM21"/>
    <mergeCell ref="AN20:AN21"/>
    <mergeCell ref="AO20:AO21"/>
    <mergeCell ref="AP20:AP21"/>
    <mergeCell ref="AQ20:AQ21"/>
    <mergeCell ref="AR20:AR21"/>
    <mergeCell ref="AG20:AG21"/>
    <mergeCell ref="AH20:AH21"/>
    <mergeCell ref="AI20:AI21"/>
    <mergeCell ref="AJ20:AJ21"/>
    <mergeCell ref="AK20:AK21"/>
    <mergeCell ref="AL20:AL21"/>
    <mergeCell ref="AA20:AA21"/>
    <mergeCell ref="AB20:AB21"/>
    <mergeCell ref="AC20:AC21"/>
    <mergeCell ref="AD20:AD21"/>
    <mergeCell ref="AE20:AE21"/>
    <mergeCell ref="AF20:AF21"/>
    <mergeCell ref="Y137:Y138"/>
    <mergeCell ref="D28:D33"/>
    <mergeCell ref="D23:D26"/>
    <mergeCell ref="D20:D21"/>
    <mergeCell ref="Z20:Z21"/>
    <mergeCell ref="S137:S138"/>
    <mergeCell ref="T137:T138"/>
    <mergeCell ref="U137:U138"/>
    <mergeCell ref="V137:V138"/>
    <mergeCell ref="W137:W138"/>
    <mergeCell ref="X137:X138"/>
    <mergeCell ref="M137:M138"/>
    <mergeCell ref="N137:N138"/>
    <mergeCell ref="O137:O138"/>
    <mergeCell ref="P137:P138"/>
    <mergeCell ref="Q137:Q138"/>
    <mergeCell ref="R137:R138"/>
    <mergeCell ref="W124:W125"/>
    <mergeCell ref="F137:F138"/>
    <mergeCell ref="G137:G138"/>
    <mergeCell ref="H137:H138"/>
    <mergeCell ref="I137:I138"/>
    <mergeCell ref="J137:J138"/>
    <mergeCell ref="K137:K138"/>
    <mergeCell ref="L137:L138"/>
    <mergeCell ref="Q124:Q125"/>
    <mergeCell ref="R124:R125"/>
    <mergeCell ref="K124:K125"/>
    <mergeCell ref="L124:L125"/>
    <mergeCell ref="M124:M125"/>
    <mergeCell ref="N124:N125"/>
    <mergeCell ref="O124:O125"/>
    <mergeCell ref="P124:P125"/>
    <mergeCell ref="W118:W121"/>
    <mergeCell ref="X118:X121"/>
    <mergeCell ref="Y118:Y121"/>
    <mergeCell ref="F124:F125"/>
    <mergeCell ref="G124:G125"/>
    <mergeCell ref="H124:H125"/>
    <mergeCell ref="I124:I125"/>
    <mergeCell ref="J124:J125"/>
    <mergeCell ref="O118:O121"/>
    <mergeCell ref="P118:P121"/>
    <mergeCell ref="Q118:Q121"/>
    <mergeCell ref="R118:R121"/>
    <mergeCell ref="S118:S121"/>
    <mergeCell ref="T118:T121"/>
    <mergeCell ref="X124:X125"/>
    <mergeCell ref="Y124:Y125"/>
    <mergeCell ref="S124:S125"/>
    <mergeCell ref="T124:T125"/>
    <mergeCell ref="U124:U125"/>
    <mergeCell ref="V124:V125"/>
    <mergeCell ref="Y112:Y114"/>
    <mergeCell ref="F118:F121"/>
    <mergeCell ref="G118:G121"/>
    <mergeCell ref="H118:H121"/>
    <mergeCell ref="I118:I121"/>
    <mergeCell ref="J118:J121"/>
    <mergeCell ref="K118:K121"/>
    <mergeCell ref="L118:L121"/>
    <mergeCell ref="M118:M121"/>
    <mergeCell ref="N118:N121"/>
    <mergeCell ref="S112:S114"/>
    <mergeCell ref="T112:T114"/>
    <mergeCell ref="U112:U114"/>
    <mergeCell ref="V112:V114"/>
    <mergeCell ref="W112:W114"/>
    <mergeCell ref="X112:X114"/>
    <mergeCell ref="M112:M114"/>
    <mergeCell ref="N112:N114"/>
    <mergeCell ref="O112:O114"/>
    <mergeCell ref="P112:P114"/>
    <mergeCell ref="Q112:Q114"/>
    <mergeCell ref="R112:R114"/>
    <mergeCell ref="U118:U121"/>
    <mergeCell ref="V118:V121"/>
    <mergeCell ref="F112:F114"/>
    <mergeCell ref="G112:G114"/>
    <mergeCell ref="H112:H114"/>
    <mergeCell ref="I112:I114"/>
    <mergeCell ref="J112:J114"/>
    <mergeCell ref="K112:K114"/>
    <mergeCell ref="L112:L114"/>
    <mergeCell ref="Q106:Q110"/>
    <mergeCell ref="R106:R110"/>
    <mergeCell ref="K106:K110"/>
    <mergeCell ref="L106:L110"/>
    <mergeCell ref="M106:M110"/>
    <mergeCell ref="N106:N110"/>
    <mergeCell ref="O106:O110"/>
    <mergeCell ref="P106:P110"/>
    <mergeCell ref="W103:W104"/>
    <mergeCell ref="X103:X104"/>
    <mergeCell ref="Y103:Y104"/>
    <mergeCell ref="F106:F110"/>
    <mergeCell ref="G106:G110"/>
    <mergeCell ref="H106:H110"/>
    <mergeCell ref="I106:I110"/>
    <mergeCell ref="J106:J110"/>
    <mergeCell ref="O103:O104"/>
    <mergeCell ref="P103:P104"/>
    <mergeCell ref="Q103:Q104"/>
    <mergeCell ref="R103:R104"/>
    <mergeCell ref="S103:S104"/>
    <mergeCell ref="T103:T104"/>
    <mergeCell ref="W106:W110"/>
    <mergeCell ref="X106:X110"/>
    <mergeCell ref="Y106:Y110"/>
    <mergeCell ref="S106:S110"/>
    <mergeCell ref="T106:T110"/>
    <mergeCell ref="U106:U110"/>
    <mergeCell ref="V106:V110"/>
    <mergeCell ref="Y101:Y102"/>
    <mergeCell ref="F103:F104"/>
    <mergeCell ref="G103:G104"/>
    <mergeCell ref="H103:H104"/>
    <mergeCell ref="I103:I104"/>
    <mergeCell ref="J103:J104"/>
    <mergeCell ref="K103:K104"/>
    <mergeCell ref="L103:L104"/>
    <mergeCell ref="M103:M104"/>
    <mergeCell ref="N103:N104"/>
    <mergeCell ref="S101:S102"/>
    <mergeCell ref="T101:T102"/>
    <mergeCell ref="U101:U102"/>
    <mergeCell ref="V101:V102"/>
    <mergeCell ref="W101:W102"/>
    <mergeCell ref="X101:X102"/>
    <mergeCell ref="M101:M102"/>
    <mergeCell ref="N101:N102"/>
    <mergeCell ref="O101:O102"/>
    <mergeCell ref="P101:P102"/>
    <mergeCell ref="Q101:Q102"/>
    <mergeCell ref="R101:R102"/>
    <mergeCell ref="U103:U104"/>
    <mergeCell ref="V103:V104"/>
    <mergeCell ref="F101:F102"/>
    <mergeCell ref="G101:G102"/>
    <mergeCell ref="H101:H102"/>
    <mergeCell ref="I101:I102"/>
    <mergeCell ref="J101:J102"/>
    <mergeCell ref="K101:K102"/>
    <mergeCell ref="L101:L102"/>
    <mergeCell ref="Q98:Q99"/>
    <mergeCell ref="R98:R99"/>
    <mergeCell ref="K98:K99"/>
    <mergeCell ref="L98:L99"/>
    <mergeCell ref="M98:M99"/>
    <mergeCell ref="N98:N99"/>
    <mergeCell ref="O98:O99"/>
    <mergeCell ref="P98:P99"/>
    <mergeCell ref="W96:W97"/>
    <mergeCell ref="X96:X97"/>
    <mergeCell ref="Y96:Y97"/>
    <mergeCell ref="F98:F99"/>
    <mergeCell ref="G98:G99"/>
    <mergeCell ref="H98:H99"/>
    <mergeCell ref="I98:I99"/>
    <mergeCell ref="J98:J99"/>
    <mergeCell ref="O96:O97"/>
    <mergeCell ref="P96:P97"/>
    <mergeCell ref="Q96:Q97"/>
    <mergeCell ref="R96:R97"/>
    <mergeCell ref="S96:S97"/>
    <mergeCell ref="T96:T97"/>
    <mergeCell ref="W98:W99"/>
    <mergeCell ref="X98:X99"/>
    <mergeCell ref="Y98:Y99"/>
    <mergeCell ref="S98:S99"/>
    <mergeCell ref="T98:T99"/>
    <mergeCell ref="U98:U99"/>
    <mergeCell ref="V98:V99"/>
    <mergeCell ref="Y93:Y94"/>
    <mergeCell ref="F96:F97"/>
    <mergeCell ref="G96:G97"/>
    <mergeCell ref="H96:H97"/>
    <mergeCell ref="I96:I97"/>
    <mergeCell ref="J96:J97"/>
    <mergeCell ref="K96:K97"/>
    <mergeCell ref="L96:L97"/>
    <mergeCell ref="M96:M97"/>
    <mergeCell ref="N96:N97"/>
    <mergeCell ref="S93:S94"/>
    <mergeCell ref="T93:T94"/>
    <mergeCell ref="U93:U94"/>
    <mergeCell ref="V93:V94"/>
    <mergeCell ref="W93:W94"/>
    <mergeCell ref="X93:X94"/>
    <mergeCell ref="M93:M94"/>
    <mergeCell ref="N93:N94"/>
    <mergeCell ref="O93:O94"/>
    <mergeCell ref="P93:P94"/>
    <mergeCell ref="Q93:Q94"/>
    <mergeCell ref="R93:R94"/>
    <mergeCell ref="U96:U97"/>
    <mergeCell ref="V96:V97"/>
    <mergeCell ref="F93:F94"/>
    <mergeCell ref="G93:G94"/>
    <mergeCell ref="H93:H94"/>
    <mergeCell ref="I93:I94"/>
    <mergeCell ref="J93:J94"/>
    <mergeCell ref="K93:K94"/>
    <mergeCell ref="L93:L94"/>
    <mergeCell ref="Q89:Q91"/>
    <mergeCell ref="R89:R91"/>
    <mergeCell ref="K89:K91"/>
    <mergeCell ref="L89:L91"/>
    <mergeCell ref="M89:M91"/>
    <mergeCell ref="N89:N91"/>
    <mergeCell ref="O89:O91"/>
    <mergeCell ref="P89:P91"/>
    <mergeCell ref="W86:W87"/>
    <mergeCell ref="X86:X87"/>
    <mergeCell ref="Y86:Y87"/>
    <mergeCell ref="F89:F91"/>
    <mergeCell ref="G89:G91"/>
    <mergeCell ref="H89:H91"/>
    <mergeCell ref="I89:I91"/>
    <mergeCell ref="J89:J91"/>
    <mergeCell ref="O86:O87"/>
    <mergeCell ref="P86:P87"/>
    <mergeCell ref="Q86:Q87"/>
    <mergeCell ref="R86:R87"/>
    <mergeCell ref="S86:S87"/>
    <mergeCell ref="T86:T87"/>
    <mergeCell ref="W89:W91"/>
    <mergeCell ref="X89:X91"/>
    <mergeCell ref="Y89:Y91"/>
    <mergeCell ref="S89:S91"/>
    <mergeCell ref="T89:T91"/>
    <mergeCell ref="U89:U91"/>
    <mergeCell ref="V89:V91"/>
    <mergeCell ref="Y71:Y80"/>
    <mergeCell ref="F86:F87"/>
    <mergeCell ref="G86:G87"/>
    <mergeCell ref="H86:H87"/>
    <mergeCell ref="I86:I87"/>
    <mergeCell ref="J86:J87"/>
    <mergeCell ref="K86:K87"/>
    <mergeCell ref="L86:L87"/>
    <mergeCell ref="M86:M87"/>
    <mergeCell ref="N86:N87"/>
    <mergeCell ref="S71:S80"/>
    <mergeCell ref="T71:T80"/>
    <mergeCell ref="U71:U80"/>
    <mergeCell ref="V71:V80"/>
    <mergeCell ref="W71:W80"/>
    <mergeCell ref="X71:X80"/>
    <mergeCell ref="M71:M80"/>
    <mergeCell ref="N71:N80"/>
    <mergeCell ref="O71:O80"/>
    <mergeCell ref="P71:P80"/>
    <mergeCell ref="Q71:Q80"/>
    <mergeCell ref="R71:R80"/>
    <mergeCell ref="U86:U87"/>
    <mergeCell ref="V86:V87"/>
    <mergeCell ref="F71:F80"/>
    <mergeCell ref="G71:G80"/>
    <mergeCell ref="H71:H80"/>
    <mergeCell ref="I71:I80"/>
    <mergeCell ref="J71:J80"/>
    <mergeCell ref="K71:K80"/>
    <mergeCell ref="L71:L80"/>
    <mergeCell ref="Q67:Q69"/>
    <mergeCell ref="R67:R69"/>
    <mergeCell ref="K67:K69"/>
    <mergeCell ref="L67:L69"/>
    <mergeCell ref="M67:M69"/>
    <mergeCell ref="N67:N69"/>
    <mergeCell ref="O67:O69"/>
    <mergeCell ref="P67:P69"/>
    <mergeCell ref="W64:W65"/>
    <mergeCell ref="X64:X65"/>
    <mergeCell ref="Y64:Y65"/>
    <mergeCell ref="F67:F69"/>
    <mergeCell ref="G67:G69"/>
    <mergeCell ref="H67:H69"/>
    <mergeCell ref="I67:I69"/>
    <mergeCell ref="J67:J69"/>
    <mergeCell ref="O64:O65"/>
    <mergeCell ref="P64:P65"/>
    <mergeCell ref="Q64:Q65"/>
    <mergeCell ref="R64:R65"/>
    <mergeCell ref="S64:S65"/>
    <mergeCell ref="T64:T65"/>
    <mergeCell ref="W67:W69"/>
    <mergeCell ref="X67:X69"/>
    <mergeCell ref="Y67:Y69"/>
    <mergeCell ref="S67:S69"/>
    <mergeCell ref="T67:T69"/>
    <mergeCell ref="U67:U69"/>
    <mergeCell ref="V67:V69"/>
    <mergeCell ref="Y54:Y56"/>
    <mergeCell ref="F64:F65"/>
    <mergeCell ref="G64:G65"/>
    <mergeCell ref="H64:H65"/>
    <mergeCell ref="I64:I65"/>
    <mergeCell ref="J64:J65"/>
    <mergeCell ref="K64:K65"/>
    <mergeCell ref="L64:L65"/>
    <mergeCell ref="M64:M65"/>
    <mergeCell ref="N64:N65"/>
    <mergeCell ref="S54:S56"/>
    <mergeCell ref="T54:T56"/>
    <mergeCell ref="U54:U56"/>
    <mergeCell ref="V54:V56"/>
    <mergeCell ref="W54:W56"/>
    <mergeCell ref="X54:X56"/>
    <mergeCell ref="M54:M56"/>
    <mergeCell ref="N54:N56"/>
    <mergeCell ref="O54:O56"/>
    <mergeCell ref="P54:P56"/>
    <mergeCell ref="Q54:Q56"/>
    <mergeCell ref="R54:R56"/>
    <mergeCell ref="U64:U65"/>
    <mergeCell ref="V64:V65"/>
    <mergeCell ref="J54:J56"/>
    <mergeCell ref="K54:K56"/>
    <mergeCell ref="L54:L56"/>
    <mergeCell ref="Q42:Q43"/>
    <mergeCell ref="R42:R43"/>
    <mergeCell ref="S42:S43"/>
    <mergeCell ref="T42:T43"/>
    <mergeCell ref="U42:U43"/>
    <mergeCell ref="V42:V43"/>
    <mergeCell ref="K42:K43"/>
    <mergeCell ref="L42:L43"/>
    <mergeCell ref="M42:M43"/>
    <mergeCell ref="N42:N43"/>
    <mergeCell ref="O42:O43"/>
    <mergeCell ref="P42:P43"/>
    <mergeCell ref="X28:X33"/>
    <mergeCell ref="Y28:Y33"/>
    <mergeCell ref="F42:F43"/>
    <mergeCell ref="G42:G43"/>
    <mergeCell ref="H42:H43"/>
    <mergeCell ref="I42:I43"/>
    <mergeCell ref="J42:J43"/>
    <mergeCell ref="O28:O33"/>
    <mergeCell ref="P28:P33"/>
    <mergeCell ref="Q28:Q33"/>
    <mergeCell ref="R28:R33"/>
    <mergeCell ref="S28:S33"/>
    <mergeCell ref="T28:T33"/>
    <mergeCell ref="W42:W43"/>
    <mergeCell ref="X42:X43"/>
    <mergeCell ref="Y42:Y43"/>
    <mergeCell ref="K28:K33"/>
    <mergeCell ref="L28:L33"/>
    <mergeCell ref="M28:M33"/>
    <mergeCell ref="N28:N33"/>
    <mergeCell ref="U28:U33"/>
    <mergeCell ref="V28:V33"/>
    <mergeCell ref="W28:W33"/>
    <mergeCell ref="S23:S26"/>
    <mergeCell ref="T23:T26"/>
    <mergeCell ref="U23:U26"/>
    <mergeCell ref="V23:V26"/>
    <mergeCell ref="W23:W26"/>
    <mergeCell ref="M23:M26"/>
    <mergeCell ref="N23:N26"/>
    <mergeCell ref="O23:O26"/>
    <mergeCell ref="P23:P26"/>
    <mergeCell ref="Q23:Q26"/>
    <mergeCell ref="R23:R26"/>
    <mergeCell ref="W20:W21"/>
    <mergeCell ref="X20:X21"/>
    <mergeCell ref="Y20:Y21"/>
    <mergeCell ref="F23:F26"/>
    <mergeCell ref="G23:G26"/>
    <mergeCell ref="H23:H26"/>
    <mergeCell ref="I23:I26"/>
    <mergeCell ref="J23:J26"/>
    <mergeCell ref="K23:K26"/>
    <mergeCell ref="L23:L26"/>
    <mergeCell ref="Q20:Q21"/>
    <mergeCell ref="R20:R21"/>
    <mergeCell ref="S20:S21"/>
    <mergeCell ref="T20:T21"/>
    <mergeCell ref="U20:U21"/>
    <mergeCell ref="V20:V21"/>
    <mergeCell ref="K20:K21"/>
    <mergeCell ref="L20:L21"/>
    <mergeCell ref="M20:M21"/>
    <mergeCell ref="N20:N21"/>
    <mergeCell ref="O20:O21"/>
    <mergeCell ref="P20:P21"/>
    <mergeCell ref="Y23:Y26"/>
    <mergeCell ref="X23:X26"/>
    <mergeCell ref="F20:F21"/>
    <mergeCell ref="G20:G21"/>
    <mergeCell ref="H20:H21"/>
    <mergeCell ref="I20:I21"/>
    <mergeCell ref="J20:J21"/>
    <mergeCell ref="E101:E102"/>
    <mergeCell ref="E103:E104"/>
    <mergeCell ref="E106:E110"/>
    <mergeCell ref="E112:E114"/>
    <mergeCell ref="E71:E80"/>
    <mergeCell ref="E86:E87"/>
    <mergeCell ref="E89:E91"/>
    <mergeCell ref="E93:E94"/>
    <mergeCell ref="E96:E97"/>
    <mergeCell ref="E98:E99"/>
    <mergeCell ref="F28:F33"/>
    <mergeCell ref="G28:G33"/>
    <mergeCell ref="H28:H33"/>
    <mergeCell ref="I28:I33"/>
    <mergeCell ref="J28:J33"/>
    <mergeCell ref="F54:F56"/>
    <mergeCell ref="G54:G56"/>
    <mergeCell ref="H54:H56"/>
    <mergeCell ref="I54:I56"/>
    <mergeCell ref="D118:D121"/>
    <mergeCell ref="D124:D125"/>
    <mergeCell ref="D137:D138"/>
    <mergeCell ref="E20:E21"/>
    <mergeCell ref="E23:E26"/>
    <mergeCell ref="E28:E33"/>
    <mergeCell ref="E42:E43"/>
    <mergeCell ref="E54:E56"/>
    <mergeCell ref="E64:E65"/>
    <mergeCell ref="E67:E69"/>
    <mergeCell ref="D101:D102"/>
    <mergeCell ref="D103:D104"/>
    <mergeCell ref="D106:D110"/>
    <mergeCell ref="D112:D114"/>
    <mergeCell ref="D42:D43"/>
    <mergeCell ref="D54:D56"/>
    <mergeCell ref="D64:D65"/>
    <mergeCell ref="D67:D69"/>
    <mergeCell ref="D71:D80"/>
    <mergeCell ref="D86:D87"/>
    <mergeCell ref="E137:E138"/>
    <mergeCell ref="E118:E121"/>
    <mergeCell ref="E124:E125"/>
    <mergeCell ref="A16:A17"/>
    <mergeCell ref="B16:B17"/>
    <mergeCell ref="C16:C17"/>
    <mergeCell ref="A115:A116"/>
    <mergeCell ref="B115:B116"/>
    <mergeCell ref="C115:C116"/>
    <mergeCell ref="D89:D91"/>
    <mergeCell ref="D93:D94"/>
    <mergeCell ref="B96:B99"/>
    <mergeCell ref="D96:D97"/>
    <mergeCell ref="A98:A99"/>
    <mergeCell ref="C98:C99"/>
    <mergeCell ref="D98:D99"/>
  </mergeCells>
  <conditionalFormatting sqref="C152:C154">
    <cfRule type="cellIs" dxfId="1" priority="3" operator="notEqual">
      <formula>"Bezeichnung der Aufgabe"</formula>
    </cfRule>
  </conditionalFormatting>
  <conditionalFormatting sqref="B152:B154">
    <cfRule type="cellIs" dxfId="0" priority="2" operator="notEqual">
      <formula>"zusätzliche Aufgaben außerhalb der o. g. Aufgabengruppen"</formula>
    </cfRule>
  </conditionalFormatting>
  <pageMargins left="0.70866141732283472" right="0.70866141732283472" top="0.51181102362204722" bottom="0.47244094488188981" header="0.31496062992125984" footer="0.31496062992125984"/>
  <pageSetup paperSize="8" scale="7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Org 5-10TEW</vt:lpstr>
      <vt:lpstr>Sheet1</vt:lpstr>
      <vt:lpstr>Zusammenfassung</vt:lpstr>
      <vt:lpstr>Bearbeitungshinweise</vt:lpstr>
      <vt:lpstr>Hilfstabelle Ist-Werte</vt:lpstr>
      <vt:lpstr>'Hilfstabelle Ist-Werte'!Drucktitel</vt:lpstr>
      <vt:lpstr>'Org 5-10TEW'!Drucktitel</vt:lpstr>
    </vt:vector>
  </TitlesOfParts>
  <Company>PricewaterhouseCoopers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Diederichs, Claudia</dc:creator>
  <cp:lastModifiedBy>Kober, Manuela - SRH</cp:lastModifiedBy>
  <cp:lastPrinted>2020-04-16T09:07:55Z</cp:lastPrinted>
  <dcterms:created xsi:type="dcterms:W3CDTF">2018-07-23T08:38:52Z</dcterms:created>
  <dcterms:modified xsi:type="dcterms:W3CDTF">2020-08-31T11:35:21Z</dcterms:modified>
</cp:coreProperties>
</file>